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ORBEREIDING EXAMEN\"/>
    </mc:Choice>
  </mc:AlternateContent>
  <bookViews>
    <workbookView xWindow="240" yWindow="96" windowWidth="17400" windowHeight="11892" xr2:uid="{00000000-000D-0000-FFFF-FFFF00000000}"/>
  </bookViews>
  <sheets>
    <sheet name="commissie, prijs, devis-1" sheetId="1" r:id="rId1"/>
    <sheet name="commissie, prijs, devis-2" sheetId="5" r:id="rId2"/>
    <sheet name="planning" sheetId="6" r:id="rId3"/>
    <sheet name="ecovitre" sheetId="7" r:id="rId4"/>
  </sheets>
  <externalReferences>
    <externalReference r:id="rId5"/>
  </externalReferences>
  <calcPr calcId="171027"/>
  <fileRecoveryPr autoRecover="0"/>
</workbook>
</file>

<file path=xl/calcChain.xml><?xml version="1.0" encoding="utf-8"?>
<calcChain xmlns="http://schemas.openxmlformats.org/spreadsheetml/2006/main">
  <c r="I17" i="7" l="1"/>
  <c r="H17" i="7"/>
  <c r="M17" i="7" s="1"/>
  <c r="N17" i="7" s="1"/>
  <c r="C17" i="7"/>
  <c r="B17" i="7"/>
  <c r="J16" i="7"/>
  <c r="K16" i="7" s="1"/>
  <c r="D16" i="7"/>
  <c r="E16" i="7" s="1"/>
  <c r="J15" i="7"/>
  <c r="K15" i="7" s="1"/>
  <c r="D15" i="7"/>
  <c r="E15" i="7" s="1"/>
  <c r="J14" i="7"/>
  <c r="K14" i="7" s="1"/>
  <c r="D14" i="7"/>
  <c r="E14" i="7" s="1"/>
  <c r="J13" i="7"/>
  <c r="K13" i="7" s="1"/>
  <c r="D13" i="7"/>
  <c r="E13" i="7" s="1"/>
  <c r="J12" i="7"/>
  <c r="K12" i="7" s="1"/>
  <c r="D12" i="7"/>
  <c r="E12" i="7" s="1"/>
  <c r="J11" i="7"/>
  <c r="K11" i="7" s="1"/>
  <c r="D11" i="7"/>
  <c r="E11" i="7" s="1"/>
  <c r="R10" i="7"/>
  <c r="Q10" i="7"/>
  <c r="D17" i="7" l="1"/>
  <c r="J17" i="7"/>
  <c r="E17" i="7" l="1"/>
  <c r="Q11" i="7"/>
  <c r="K17" i="7"/>
  <c r="R11" i="7"/>
  <c r="L5" i="1" l="1"/>
  <c r="L6" i="1"/>
  <c r="L7" i="1"/>
  <c r="L8" i="1"/>
  <c r="L9" i="1"/>
  <c r="K9" i="1" l="1"/>
  <c r="J9" i="1"/>
  <c r="K9" i="5"/>
  <c r="J6" i="5"/>
  <c r="J7" i="5"/>
  <c r="J8" i="5"/>
  <c r="J5" i="5"/>
  <c r="G6" i="5"/>
  <c r="G7" i="5"/>
  <c r="G8" i="5"/>
  <c r="G5" i="5"/>
  <c r="D6" i="5"/>
  <c r="D7" i="5"/>
  <c r="D8" i="5"/>
  <c r="D5" i="5"/>
  <c r="M6" i="1" l="1"/>
  <c r="M6" i="5" s="1"/>
  <c r="M7" i="1"/>
  <c r="M7" i="5" s="1"/>
  <c r="M8" i="1"/>
  <c r="M8" i="5" s="1"/>
  <c r="M5" i="1"/>
  <c r="M5" i="5" l="1"/>
  <c r="M9" i="1"/>
  <c r="M9" i="5" s="1"/>
  <c r="K6" i="5"/>
  <c r="K7" i="5"/>
  <c r="K8" i="5"/>
  <c r="K5" i="5"/>
  <c r="L6" i="5"/>
  <c r="L7" i="5"/>
  <c r="L8" i="5"/>
  <c r="L5" i="5"/>
  <c r="H6" i="1"/>
  <c r="H7" i="1"/>
  <c r="H8" i="1"/>
  <c r="H5" i="1"/>
  <c r="F6" i="1"/>
  <c r="F7" i="1"/>
  <c r="F8" i="1"/>
  <c r="F5" i="1"/>
  <c r="F9" i="1" s="1"/>
  <c r="D6" i="1"/>
  <c r="D7" i="1"/>
  <c r="D8" i="1"/>
  <c r="D5" i="1"/>
  <c r="D9" i="1" s="1"/>
  <c r="B9" i="5"/>
  <c r="C9" i="5"/>
  <c r="D9" i="5" s="1"/>
  <c r="E9" i="5"/>
  <c r="F9" i="5"/>
  <c r="G9" i="5" s="1"/>
  <c r="H9" i="5"/>
  <c r="I9" i="5"/>
  <c r="J9" i="5" s="1"/>
  <c r="I6" i="1"/>
  <c r="J6" i="1" s="1"/>
  <c r="K6" i="1" s="1"/>
  <c r="I7" i="1"/>
  <c r="J7" i="1" s="1"/>
  <c r="K7" i="1" s="1"/>
  <c r="I8" i="1"/>
  <c r="J8" i="1" s="1"/>
  <c r="K8" i="1" s="1"/>
  <c r="I5" i="1"/>
  <c r="C9" i="1"/>
  <c r="E9" i="1"/>
  <c r="G9" i="1"/>
  <c r="N5" i="5" l="1"/>
  <c r="L9" i="5"/>
  <c r="N6" i="5"/>
  <c r="N7" i="5"/>
  <c r="M18" i="1"/>
  <c r="H9" i="1"/>
  <c r="N8" i="5"/>
  <c r="M19" i="1"/>
  <c r="M17" i="1"/>
  <c r="I9" i="1"/>
  <c r="J5" i="1"/>
  <c r="K5" i="1" s="1"/>
  <c r="N9" i="5" l="1"/>
</calcChain>
</file>

<file path=xl/sharedStrings.xml><?xml version="1.0" encoding="utf-8"?>
<sst xmlns="http://schemas.openxmlformats.org/spreadsheetml/2006/main" count="102" uniqueCount="64">
  <si>
    <t>obj trim</t>
  </si>
  <si>
    <t>réal° janv</t>
  </si>
  <si>
    <t>réal° fev</t>
  </si>
  <si>
    <t>Prestation traiteur
cocktails, buffets froids, chauds</t>
  </si>
  <si>
    <t>Réceptions domicile client</t>
  </si>
  <si>
    <t>Evénements pour entreprises</t>
  </si>
  <si>
    <t>Réceptions au Moulin</t>
  </si>
  <si>
    <t>TOTAL</t>
  </si>
  <si>
    <t>CA 1ER TRIMESTRE N</t>
  </si>
  <si>
    <t>Services</t>
  </si>
  <si>
    <t>réal° mars</t>
  </si>
  <si>
    <t>réal total</t>
  </si>
  <si>
    <t>écart</t>
  </si>
  <si>
    <t>% tov obj</t>
  </si>
  <si>
    <t>Devis</t>
  </si>
  <si>
    <t>Claire Haubena</t>
  </si>
  <si>
    <t>Commandes</t>
  </si>
  <si>
    <t>Janvier</t>
  </si>
  <si>
    <t>Février</t>
  </si>
  <si>
    <t>Mars</t>
  </si>
  <si>
    <t>Michel Perrin</t>
  </si>
  <si>
    <t>Sylvain Maupas</t>
  </si>
  <si>
    <t>Ecart</t>
  </si>
  <si>
    <t>Commission</t>
  </si>
  <si>
    <t>Com</t>
  </si>
  <si>
    <t>com trim</t>
  </si>
  <si>
    <t>com total</t>
  </si>
  <si>
    <t>Commissions</t>
  </si>
  <si>
    <t>Montant moyen commande</t>
  </si>
  <si>
    <t>Cout moyen
d'un devis</t>
  </si>
  <si>
    <t>Commandes
total</t>
  </si>
  <si>
    <t>Devis
total</t>
  </si>
  <si>
    <t>welke kosten heb je aan het binnenhalen van de opdracht?</t>
  </si>
  <si>
    <t>commission totale gedeeld door nombre devis</t>
  </si>
  <si>
    <t>Les ateliers INCENTIVE CUISINE</t>
  </si>
  <si>
    <t>Atelier Team Trophy</t>
  </si>
  <si>
    <t>de 9 a 13h</t>
  </si>
  <si>
    <t>Atelier sculpture</t>
  </si>
  <si>
    <t>de 9 a 11h30</t>
  </si>
  <si>
    <t>Atelier l'art du cocktail</t>
  </si>
  <si>
    <t>de 9 a 11h</t>
  </si>
  <si>
    <t>La societe ECOVITRE vend des fenetres avec isolation economique</t>
  </si>
  <si>
    <t>Son nouveau directeur commercial voudrait analyser l'evolution des resultats obtenus au premier</t>
  </si>
  <si>
    <t>semestre par son equipe et les comparer aux objectifs aui avaient ete fixes pour l'annee N-1</t>
  </si>
  <si>
    <t>voir tableau</t>
  </si>
  <si>
    <t>Il vous demande</t>
  </si>
  <si>
    <t>1 de calculer l'ecart du premier semestre N-1 entre le CA reel et l'objectif</t>
  </si>
  <si>
    <t>2 de comparer les CA N-1 et N au premier semestre, et l'evolution du CA</t>
  </si>
  <si>
    <t>n-1</t>
  </si>
  <si>
    <t>n</t>
  </si>
  <si>
    <t>MOIS</t>
  </si>
  <si>
    <t>CA REEL</t>
  </si>
  <si>
    <t>OBJ</t>
  </si>
  <si>
    <t>%</t>
  </si>
  <si>
    <t>janvier</t>
  </si>
  <si>
    <t>février</t>
  </si>
  <si>
    <t>mars</t>
  </si>
  <si>
    <t>avril</t>
  </si>
  <si>
    <t>mai</t>
  </si>
  <si>
    <t>CA</t>
  </si>
  <si>
    <t>juin</t>
  </si>
  <si>
    <t>Ecart n-1 - n</t>
  </si>
  <si>
    <t>% CA n-1</t>
  </si>
  <si>
    <t>Total sem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</si>
</sst>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[$-40C]m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omic Sans MS"/>
      <family val="4"/>
    </font>
    <font>
      <sz val="9"/>
      <name val="Comic Sans MS"/>
      <family val="4"/>
    </font>
    <font>
      <b/>
      <sz val="12"/>
      <color rgb="FFFF0000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Fill="1" applyBorder="1"/>
    <xf numFmtId="10" fontId="0" fillId="0" borderId="11" xfId="2" applyNumberFormat="1" applyFont="1" applyBorder="1"/>
    <xf numFmtId="10" fontId="0" fillId="0" borderId="12" xfId="2" applyNumberFormat="1" applyFont="1" applyBorder="1"/>
    <xf numFmtId="3" fontId="4" fillId="3" borderId="5" xfId="0" applyNumberFormat="1" applyFont="1" applyFill="1" applyBorder="1"/>
    <xf numFmtId="164" fontId="0" fillId="5" borderId="11" xfId="0" applyNumberFormat="1" applyFill="1" applyBorder="1"/>
    <xf numFmtId="164" fontId="0" fillId="5" borderId="12" xfId="0" applyNumberForma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/>
    <xf numFmtId="164" fontId="0" fillId="0" borderId="0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165" fontId="0" fillId="0" borderId="0" xfId="0" applyNumberFormat="1"/>
    <xf numFmtId="164" fontId="0" fillId="5" borderId="6" xfId="0" applyNumberFormat="1" applyFill="1" applyBorder="1"/>
    <xf numFmtId="164" fontId="0" fillId="5" borderId="9" xfId="0" applyNumberFormat="1" applyFill="1" applyBorder="1"/>
    <xf numFmtId="164" fontId="4" fillId="3" borderId="5" xfId="1" applyNumberFormat="1" applyFont="1" applyFill="1" applyBorder="1"/>
    <xf numFmtId="43" fontId="0" fillId="0" borderId="5" xfId="1" applyFont="1" applyBorder="1"/>
    <xf numFmtId="43" fontId="0" fillId="0" borderId="11" xfId="1" applyFont="1" applyBorder="1"/>
    <xf numFmtId="3" fontId="5" fillId="3" borderId="13" xfId="0" applyNumberFormat="1" applyFont="1" applyFill="1" applyBorder="1"/>
    <xf numFmtId="164" fontId="5" fillId="3" borderId="13" xfId="1" applyNumberFormat="1" applyFont="1" applyFill="1" applyBorder="1"/>
    <xf numFmtId="43" fontId="3" fillId="0" borderId="1" xfId="1" applyFont="1" applyBorder="1"/>
    <xf numFmtId="3" fontId="3" fillId="0" borderId="1" xfId="0" applyNumberFormat="1" applyFont="1" applyBorder="1"/>
    <xf numFmtId="3" fontId="4" fillId="6" borderId="6" xfId="0" applyNumberFormat="1" applyFont="1" applyFill="1" applyBorder="1"/>
    <xf numFmtId="3" fontId="5" fillId="6" borderId="15" xfId="0" applyNumberFormat="1" applyFont="1" applyFill="1" applyBorder="1"/>
    <xf numFmtId="164" fontId="4" fillId="6" borderId="6" xfId="1" applyNumberFormat="1" applyFont="1" applyFill="1" applyBorder="1"/>
    <xf numFmtId="164" fontId="5" fillId="6" borderId="15" xfId="1" applyNumberFormat="1" applyFont="1" applyFill="1" applyBorder="1"/>
    <xf numFmtId="43" fontId="3" fillId="6" borderId="5" xfId="1" applyFont="1" applyFill="1" applyBorder="1"/>
    <xf numFmtId="43" fontId="3" fillId="0" borderId="0" xfId="1" applyFont="1" applyFill="1" applyBorder="1"/>
    <xf numFmtId="43" fontId="2" fillId="2" borderId="16" xfId="0" applyNumberFormat="1" applyFont="1" applyFill="1" applyBorder="1"/>
    <xf numFmtId="43" fontId="2" fillId="2" borderId="17" xfId="0" applyNumberFormat="1" applyFont="1" applyFill="1" applyBorder="1"/>
    <xf numFmtId="3" fontId="0" fillId="0" borderId="11" xfId="0" applyNumberFormat="1" applyBorder="1"/>
    <xf numFmtId="164" fontId="0" fillId="0" borderId="11" xfId="2" applyNumberFormat="1" applyFont="1" applyBorder="1" applyAlignment="1">
      <alignment horizontal="right"/>
    </xf>
    <xf numFmtId="164" fontId="0" fillId="0" borderId="12" xfId="2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1" applyFont="1" applyBorder="1"/>
    <xf numFmtId="164" fontId="3" fillId="0" borderId="1" xfId="2" applyNumberFormat="1" applyFont="1" applyBorder="1" applyAlignment="1">
      <alignment horizontal="right"/>
    </xf>
    <xf numFmtId="164" fontId="3" fillId="0" borderId="14" xfId="2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4" fontId="3" fillId="5" borderId="15" xfId="0" applyNumberFormat="1" applyFont="1" applyFill="1" applyBorder="1"/>
    <xf numFmtId="164" fontId="3" fillId="5" borderId="1" xfId="0" applyNumberFormat="1" applyFont="1" applyFill="1" applyBorder="1"/>
    <xf numFmtId="10" fontId="3" fillId="0" borderId="1" xfId="2" applyNumberFormat="1" applyFont="1" applyBorder="1"/>
    <xf numFmtId="43" fontId="3" fillId="6" borderId="1" xfId="1" applyFont="1" applyFill="1" applyBorder="1"/>
    <xf numFmtId="165" fontId="3" fillId="0" borderId="16" xfId="0" applyNumberFormat="1" applyFont="1" applyBorder="1"/>
    <xf numFmtId="165" fontId="0" fillId="0" borderId="0" xfId="2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5" fontId="0" fillId="0" borderId="3" xfId="2" applyNumberFormat="1" applyFont="1" applyBorder="1" applyAlignment="1">
      <alignment horizontal="right"/>
    </xf>
    <xf numFmtId="165" fontId="0" fillId="0" borderId="8" xfId="2" applyNumberFormat="1" applyFont="1" applyBorder="1" applyAlignment="1">
      <alignment horizontal="right"/>
    </xf>
    <xf numFmtId="165" fontId="0" fillId="0" borderId="4" xfId="2" applyNumberFormat="1" applyFont="1" applyBorder="1" applyAlignment="1">
      <alignment horizontal="right"/>
    </xf>
    <xf numFmtId="165" fontId="0" fillId="0" borderId="6" xfId="2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5" fontId="0" fillId="0" borderId="9" xfId="2" applyNumberFormat="1" applyFont="1" applyBorder="1" applyAlignment="1">
      <alignment horizontal="right"/>
    </xf>
    <xf numFmtId="43" fontId="0" fillId="0" borderId="11" xfId="2" applyNumberFormat="1" applyFont="1" applyBorder="1" applyAlignment="1">
      <alignment horizontal="right"/>
    </xf>
    <xf numFmtId="43" fontId="3" fillId="0" borderId="18" xfId="1" applyFont="1" applyBorder="1"/>
    <xf numFmtId="43" fontId="3" fillId="0" borderId="1" xfId="2" applyNumberFormat="1" applyFont="1" applyBorder="1" applyAlignment="1">
      <alignment horizontal="right"/>
    </xf>
    <xf numFmtId="165" fontId="3" fillId="0" borderId="14" xfId="2" applyNumberFormat="1" applyFont="1" applyBorder="1" applyAlignment="1">
      <alignment horizontal="right"/>
    </xf>
    <xf numFmtId="165" fontId="3" fillId="0" borderId="15" xfId="2" applyNumberFormat="1" applyFont="1" applyBorder="1" applyAlignment="1">
      <alignment horizontal="right"/>
    </xf>
    <xf numFmtId="43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6" fillId="7" borderId="19" xfId="0" applyFont="1" applyFill="1" applyBorder="1"/>
    <xf numFmtId="0" fontId="7" fillId="7" borderId="20" xfId="0" applyFont="1" applyFill="1" applyBorder="1"/>
    <xf numFmtId="0" fontId="6" fillId="7" borderId="20" xfId="0" applyFont="1" applyFill="1" applyBorder="1"/>
    <xf numFmtId="0" fontId="6" fillId="7" borderId="21" xfId="0" applyFont="1" applyFill="1" applyBorder="1"/>
    <xf numFmtId="0" fontId="6" fillId="0" borderId="0" xfId="0" applyFont="1"/>
    <xf numFmtId="0" fontId="6" fillId="7" borderId="22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6" fillId="7" borderId="25" xfId="0" applyFont="1" applyFill="1" applyBorder="1"/>
    <xf numFmtId="0" fontId="7" fillId="7" borderId="0" xfId="0" applyFont="1" applyFill="1" applyBorder="1"/>
    <xf numFmtId="0" fontId="6" fillId="7" borderId="0" xfId="0" applyFont="1" applyFill="1" applyBorder="1"/>
    <xf numFmtId="166" fontId="6" fillId="0" borderId="26" xfId="0" applyNumberFormat="1" applyFont="1" applyBorder="1" applyAlignment="1">
      <alignment horizontal="center"/>
    </xf>
    <xf numFmtId="166" fontId="6" fillId="0" borderId="27" xfId="0" applyNumberFormat="1" applyFont="1" applyBorder="1" applyAlignment="1">
      <alignment horizontal="center"/>
    </xf>
    <xf numFmtId="166" fontId="6" fillId="0" borderId="28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7" fillId="0" borderId="20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20" xfId="0" applyFont="1" applyBorder="1"/>
    <xf numFmtId="0" fontId="7" fillId="0" borderId="0" xfId="0" applyFont="1" applyBorder="1"/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9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22" xfId="0" applyFont="1" applyBorder="1"/>
    <xf numFmtId="0" fontId="6" fillId="0" borderId="0" xfId="0" applyFont="1" applyFill="1" applyBorder="1"/>
    <xf numFmtId="0" fontId="6" fillId="0" borderId="22" xfId="0" applyFont="1" applyFill="1" applyBorder="1"/>
    <xf numFmtId="0" fontId="7" fillId="0" borderId="30" xfId="0" applyFont="1" applyBorder="1"/>
    <xf numFmtId="0" fontId="7" fillId="0" borderId="17" xfId="0" applyFont="1" applyBorder="1"/>
    <xf numFmtId="0" fontId="6" fillId="0" borderId="31" xfId="0" applyFont="1" applyFill="1" applyBorder="1"/>
    <xf numFmtId="0" fontId="6" fillId="0" borderId="31" xfId="0" applyFont="1" applyBorder="1"/>
    <xf numFmtId="0" fontId="6" fillId="7" borderId="32" xfId="0" applyFont="1" applyFill="1" applyBorder="1"/>
    <xf numFmtId="0" fontId="7" fillId="7" borderId="31" xfId="0" applyFont="1" applyFill="1" applyBorder="1"/>
    <xf numFmtId="0" fontId="6" fillId="7" borderId="31" xfId="0" applyFont="1" applyFill="1" applyBorder="1"/>
    <xf numFmtId="0" fontId="6" fillId="7" borderId="33" xfId="0" applyFont="1" applyFill="1" applyBorder="1"/>
    <xf numFmtId="0" fontId="6" fillId="10" borderId="0" xfId="0" applyFont="1" applyFill="1"/>
    <xf numFmtId="0" fontId="7" fillId="10" borderId="0" xfId="0" applyFont="1" applyFill="1"/>
    <xf numFmtId="0" fontId="7" fillId="0" borderId="0" xfId="0" applyFont="1"/>
    <xf numFmtId="0" fontId="0" fillId="11" borderId="0" xfId="0" applyFill="1"/>
    <xf numFmtId="0" fontId="0" fillId="0" borderId="0" xfId="0" applyAlignment="1">
      <alignment horizontal="left"/>
    </xf>
    <xf numFmtId="0" fontId="3" fillId="11" borderId="0" xfId="0" applyFont="1" applyFill="1"/>
    <xf numFmtId="0" fontId="3" fillId="0" borderId="0" xfId="0" applyFont="1" applyAlignment="1">
      <alignment horizontal="right"/>
    </xf>
    <xf numFmtId="44" fontId="0" fillId="0" borderId="0" xfId="0" applyNumberFormat="1"/>
    <xf numFmtId="44" fontId="0" fillId="0" borderId="0" xfId="3" applyFont="1"/>
    <xf numFmtId="44" fontId="0" fillId="11" borderId="0" xfId="0" applyNumberFormat="1" applyFill="1"/>
    <xf numFmtId="9" fontId="0" fillId="0" borderId="0" xfId="2" applyFont="1" applyAlignment="1">
      <alignment horizontal="right"/>
    </xf>
    <xf numFmtId="9" fontId="0" fillId="0" borderId="0" xfId="2" applyFont="1" applyAlignment="1">
      <alignment horizontal="left"/>
    </xf>
    <xf numFmtId="0" fontId="3" fillId="0" borderId="8" xfId="0" applyFont="1" applyBorder="1"/>
    <xf numFmtId="0" fontId="0" fillId="0" borderId="8" xfId="0" applyBorder="1"/>
    <xf numFmtId="44" fontId="3" fillId="0" borderId="0" xfId="0" applyNumberFormat="1" applyFont="1"/>
    <xf numFmtId="9" fontId="3" fillId="0" borderId="0" xfId="2" applyFont="1" applyAlignment="1">
      <alignment horizontal="right"/>
    </xf>
    <xf numFmtId="9" fontId="3" fillId="0" borderId="0" xfId="2" applyFont="1"/>
    <xf numFmtId="10" fontId="0" fillId="0" borderId="0" xfId="2" applyNumberFormat="1" applyFont="1"/>
  </cellXfs>
  <cellStyles count="4">
    <cellStyle name="Milliers" xfId="1" builtinId="3"/>
    <cellStyle name="Monétaire" xfId="3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1ier trimestre N</a:t>
            </a:r>
            <a:br>
              <a:rPr lang="fr-FR" b="1"/>
            </a:br>
            <a:r>
              <a:rPr lang="fr-FR" sz="1100" b="1"/>
              <a:t>CA</a:t>
            </a:r>
            <a:r>
              <a:rPr lang="fr-FR" sz="1100" b="1" baseline="0"/>
              <a:t> o</a:t>
            </a:r>
            <a:r>
              <a:rPr lang="fr-FR" sz="1100" b="1"/>
              <a:t>bjectif, réel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Objectif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'commissie, prijs, devis-1'!$A$5:$A$8</c:f>
              <c:strCache>
                <c:ptCount val="4"/>
                <c:pt idx="0">
                  <c:v>Prestation traiteur
cocktails, buffets froids, chauds</c:v>
                </c:pt>
                <c:pt idx="1">
                  <c:v>Réceptions domicile client</c:v>
                </c:pt>
                <c:pt idx="2">
                  <c:v>Evénements pour entreprises</c:v>
                </c:pt>
                <c:pt idx="3">
                  <c:v>Réceptions au Moulin</c:v>
                </c:pt>
              </c:strCache>
            </c:strRef>
          </c:cat>
          <c:val>
            <c:numRef>
              <c:f>'commissie, prijs, devis-1'!$B$5:$B$8</c:f>
              <c:numCache>
                <c:formatCode>#,##0</c:formatCode>
                <c:ptCount val="4"/>
                <c:pt idx="0">
                  <c:v>590000</c:v>
                </c:pt>
                <c:pt idx="1">
                  <c:v>380000</c:v>
                </c:pt>
                <c:pt idx="2">
                  <c:v>980000</c:v>
                </c:pt>
                <c:pt idx="3">
                  <c:v>850000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E-4B5A-A3D7-DA21ECFC1713}"/>
            </c:ext>
          </c:extLst>
        </c:ser>
        <c:ser>
          <c:idx val="1"/>
          <c:order val="1"/>
          <c:tx>
            <c:v>Réel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'commissie, prijs, devis-1'!$A$5:$A$8</c:f>
              <c:strCache>
                <c:ptCount val="4"/>
                <c:pt idx="0">
                  <c:v>Prestation traiteur
cocktails, buffets froids, chauds</c:v>
                </c:pt>
                <c:pt idx="1">
                  <c:v>Réceptions domicile client</c:v>
                </c:pt>
                <c:pt idx="2">
                  <c:v>Evénements pour entreprises</c:v>
                </c:pt>
                <c:pt idx="3">
                  <c:v>Réceptions au Moulin</c:v>
                </c:pt>
              </c:strCache>
            </c:strRef>
          </c:cat>
          <c:val>
            <c:numRef>
              <c:f>'commissie, prijs, devis-1'!$I$5:$I$8</c:f>
              <c:numCache>
                <c:formatCode>_-* #\ ##0\ _€_-;\-* #\ ##0\ _€_-;_-* "-"??\ _€_-;_-@_-</c:formatCode>
                <c:ptCount val="4"/>
                <c:pt idx="0">
                  <c:v>624196</c:v>
                </c:pt>
                <c:pt idx="1">
                  <c:v>373086</c:v>
                </c:pt>
                <c:pt idx="2">
                  <c:v>988028</c:v>
                </c:pt>
                <c:pt idx="3">
                  <c:v>882588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E-4B5A-A3D7-DA21ECFC1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249696"/>
        <c:axId val="431251008"/>
      </c:barChart>
      <c:catAx>
        <c:axId val="43124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251008"/>
        <c:crosses val="autoZero"/>
        <c:auto val="1"/>
        <c:lblAlgn val="ctr"/>
        <c:lblOffset val="100"/>
        <c:noMultiLvlLbl val="0"/>
      </c:catAx>
      <c:valAx>
        <c:axId val="4312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124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Commissions</a:t>
            </a:r>
            <a:br>
              <a:rPr lang="fr-FR" sz="1200"/>
            </a:br>
            <a:r>
              <a:rPr lang="fr-FR" sz="1200"/>
              <a:t>commercials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37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E96-4B56-AC1F-936283BE97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E96-4B56-AC1F-936283BE974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5E96-4B56-AC1F-936283BE974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'commissie, prijs, devis-1'!$K$17:$K$19</c:f>
              <c:strCache>
                <c:ptCount val="3"/>
                <c:pt idx="0">
                  <c:v>Michel Perrin</c:v>
                </c:pt>
                <c:pt idx="1">
                  <c:v>Claire Haubena</c:v>
                </c:pt>
                <c:pt idx="2">
                  <c:v>Sylvain Maupas</c:v>
                </c:pt>
              </c:strCache>
            </c:strRef>
          </c:cat>
          <c:val>
            <c:numRef>
              <c:f>'commissie, prijs, devis-1'!$M$17:$M$19</c:f>
              <c:numCache>
                <c:formatCode>_(* #,##0.00_);_(* \(#,##0.00\);_(* "-"??_);_(@_)</c:formatCode>
                <c:ptCount val="3"/>
                <c:pt idx="0">
                  <c:v>10713.936</c:v>
                </c:pt>
                <c:pt idx="1">
                  <c:v>8305.6239999999998</c:v>
                </c:pt>
                <c:pt idx="2">
                  <c:v>8690.1039999999994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3-482B-9848-91BAF019081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[1]Feuil1!$P$10</c:f>
              <c:strCache>
                <c:ptCount val="1"/>
                <c:pt idx="0">
                  <c:v>OBJ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[1]Feuil1!$Q$9:$R$9</c:f>
              <c:strCache>
                <c:ptCount val="2"/>
                <c:pt idx="0">
                  <c:v>n-1</c:v>
                </c:pt>
                <c:pt idx="1">
                  <c:v>n</c:v>
                </c:pt>
              </c:strCache>
            </c:strRef>
          </c:cat>
          <c:val>
            <c:numRef>
              <c:f>[1]Feuil1!$Q$10:$R$10</c:f>
              <c:numCache>
                <c:formatCode>_("€"* #,##0.00_);_("€"* \(#,##0.00\);_("€"* "-"??_);_(@_)</c:formatCode>
                <c:ptCount val="2"/>
                <c:pt idx="0">
                  <c:v>36600</c:v>
                </c:pt>
                <c:pt idx="1">
                  <c:v>33500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C-4325-892A-46849201102E}"/>
            </c:ext>
          </c:extLst>
        </c:ser>
        <c:ser>
          <c:idx val="1"/>
          <c:order val="1"/>
          <c:tx>
            <c:strRef>
              <c:f>[1]Feuil1!$P$11</c:f>
              <c:strCache>
                <c:ptCount val="1"/>
                <c:pt idx="0">
                  <c:v>Ecart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[1]Feuil1!$Q$9:$R$9</c:f>
              <c:strCache>
                <c:ptCount val="2"/>
                <c:pt idx="0">
                  <c:v>n-1</c:v>
                </c:pt>
                <c:pt idx="1">
                  <c:v>n</c:v>
                </c:pt>
              </c:strCache>
            </c:strRef>
          </c:cat>
          <c:val>
            <c:numRef>
              <c:f>[1]Feuil1!$Q$11:$R$11</c:f>
              <c:numCache>
                <c:formatCode>_("€"* #,##0.00_);_("€"* \(#,##0.00\);_("€"* "-"??_);_(@_)</c:formatCode>
                <c:ptCount val="2"/>
                <c:pt idx="0">
                  <c:v>1606</c:v>
                </c:pt>
                <c:pt idx="1">
                  <c:v>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C-4325-892A-468492011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516320"/>
        <c:axId val="315514024"/>
      </c:barChart>
      <c:catAx>
        <c:axId val="31551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514024"/>
        <c:crosses val="autoZero"/>
        <c:auto val="1"/>
        <c:lblAlgn val="ctr"/>
        <c:lblOffset val="100"/>
        <c:noMultiLvlLbl val="0"/>
      </c:catAx>
      <c:valAx>
        <c:axId val="31551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551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[1]Feuil1!$B$10</c:f>
              <c:strCache>
                <c:ptCount val="1"/>
                <c:pt idx="0">
                  <c:v>CA REEL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[1]Feuil1!$A$11:$A$16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[1]Feuil1!$B$11:$B$16</c:f>
              <c:numCache>
                <c:formatCode>_("€"* #,##0.00_);_("€"* \(#,##0.00\);_("€"* "-"??_);_(@_)</c:formatCode>
                <c:ptCount val="6"/>
                <c:pt idx="0">
                  <c:v>3719</c:v>
                </c:pt>
                <c:pt idx="1">
                  <c:v>6551</c:v>
                </c:pt>
                <c:pt idx="2">
                  <c:v>6799</c:v>
                </c:pt>
                <c:pt idx="3">
                  <c:v>6328</c:v>
                </c:pt>
                <c:pt idx="4">
                  <c:v>7249</c:v>
                </c:pt>
                <c:pt idx="5">
                  <c:v>7560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29-4923-A9C9-A98FD3836ADA}"/>
            </c:ext>
          </c:extLst>
        </c:ser>
        <c:ser>
          <c:idx val="1"/>
          <c:order val="1"/>
          <c:tx>
            <c:strRef>
              <c:f>[1]Feuil1!$C$10</c:f>
              <c:strCache>
                <c:ptCount val="1"/>
                <c:pt idx="0">
                  <c:v>OBJ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[1]Feuil1!$A$11:$A$16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[1]Feuil1!$C$11:$C$16</c:f>
              <c:numCache>
                <c:formatCode>_("€"* #,##0.00_);_("€"* \(#,##0.00\);_("€"* "-"??_);_(@_)</c:formatCode>
                <c:ptCount val="6"/>
                <c:pt idx="0">
                  <c:v>5600</c:v>
                </c:pt>
                <c:pt idx="1">
                  <c:v>6500</c:v>
                </c:pt>
                <c:pt idx="2">
                  <c:v>5500</c:v>
                </c:pt>
                <c:pt idx="3">
                  <c:v>6000</c:v>
                </c:pt>
                <c:pt idx="4">
                  <c:v>5500</c:v>
                </c:pt>
                <c:pt idx="5">
                  <c:v>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9-4923-A9C9-A98FD3836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77784"/>
        <c:axId val="522878112"/>
      </c:lineChart>
      <c:catAx>
        <c:axId val="52287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878112"/>
        <c:crosses val="autoZero"/>
        <c:auto val="1"/>
        <c:lblAlgn val="ctr"/>
        <c:lblOffset val="100"/>
        <c:noMultiLvlLbl val="0"/>
      </c:catAx>
      <c:valAx>
        <c:axId val="52287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87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[1]Feuil1!$H$10</c:f>
              <c:strCache>
                <c:ptCount val="1"/>
                <c:pt idx="0">
                  <c:v>CA REEL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[1]Feuil1!$G$11:$G$16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[1]Feuil1!$H$11:$H$16</c:f>
              <c:numCache>
                <c:formatCode>_("€"* #,##0.00_);_("€"* \(#,##0.00\);_("€"* "-"??_);_(@_)</c:formatCode>
                <c:ptCount val="6"/>
                <c:pt idx="0">
                  <c:v>4999</c:v>
                </c:pt>
                <c:pt idx="1">
                  <c:v>5705</c:v>
                </c:pt>
                <c:pt idx="2">
                  <c:v>6072</c:v>
                </c:pt>
                <c:pt idx="3">
                  <c:v>5893</c:v>
                </c:pt>
                <c:pt idx="4">
                  <c:v>6472</c:v>
                </c:pt>
                <c:pt idx="5">
                  <c:v>7052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EF-4BE6-8BE4-7E657D6A5575}"/>
            </c:ext>
          </c:extLst>
        </c:ser>
        <c:ser>
          <c:idx val="1"/>
          <c:order val="1"/>
          <c:tx>
            <c:strRef>
              <c:f>[1]Feuil1!$I$10</c:f>
              <c:strCache>
                <c:ptCount val="1"/>
                <c:pt idx="0">
                  <c:v>OBJ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[1]Feuil1!$G$11:$G$16</c:f>
              <c:strCache>
                <c:ptCount val="6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</c:strCache>
            </c:strRef>
          </c:cat>
          <c:val>
            <c:numRef>
              <c:f>[1]Feuil1!$I$11:$I$16</c:f>
              <c:numCache>
                <c:formatCode>_("€"* #,##0.00_);_("€"* \(#,##0.00\);_("€"* "-"??_);_(@_)</c:formatCode>
                <c:ptCount val="6"/>
                <c:pt idx="0">
                  <c:v>5500</c:v>
                </c:pt>
                <c:pt idx="1">
                  <c:v>5000</c:v>
                </c:pt>
                <c:pt idx="2">
                  <c:v>5500</c:v>
                </c:pt>
                <c:pt idx="3">
                  <c:v>6000</c:v>
                </c:pt>
                <c:pt idx="4">
                  <c:v>4500</c:v>
                </c:pt>
                <c:pt idx="5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F-4BE6-8BE4-7E657D6A5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939144"/>
        <c:axId val="532939800"/>
      </c:lineChart>
      <c:catAx>
        <c:axId val="532939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2939800"/>
        <c:crosses val="autoZero"/>
        <c:auto val="1"/>
        <c:lblAlgn val="ctr"/>
        <c:lblOffset val="100"/>
        <c:noMultiLvlLbl val="0"/>
      </c:catAx>
      <c:valAx>
        <c:axId val="53293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2939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</xdr:colOff>
      <xdr:row>10</xdr:row>
      <xdr:rowOff>179070</xdr:rowOff>
    </xdr:from>
    <xdr:to>
      <xdr:col>4</xdr:col>
      <xdr:colOff>483870</xdr:colOff>
      <xdr:row>27</xdr:row>
      <xdr:rowOff>15240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D864288-2390-4A9C-B310-0A657ACD6F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156210</xdr:colOff>
      <xdr:row>28</xdr:row>
      <xdr:rowOff>11430</xdr:rowOff>
    </xdr:from>
    <xdr:to>
      <xdr:col>4</xdr:col>
      <xdr:colOff>453390</xdr:colOff>
      <xdr:row>43</xdr:row>
      <xdr:rowOff>11430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C9E40B8-5542-4F12-884D-6EF9046E1D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251460</xdr:colOff>
      <xdr:row>4</xdr:row>
      <xdr:rowOff>171450</xdr:rowOff>
    </xdr:from>
    <xdr:to>
      <xdr:col>20</xdr:col>
      <xdr:colOff>68580</xdr:colOff>
      <xdr:row>19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37BE0E7-FAA9-4DA7-9933-2F0F7E4E5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99060</xdr:rowOff>
    </xdr:from>
    <xdr:to>
      <xdr:col>5</xdr:col>
      <xdr:colOff>17780</xdr:colOff>
      <xdr:row>29</xdr:row>
      <xdr:rowOff>68580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9070B48-3EB9-4C73-A557-65FCE58B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411480</xdr:colOff>
      <xdr:row>17</xdr:row>
      <xdr:rowOff>106680</xdr:rowOff>
    </xdr:from>
    <xdr:to>
      <xdr:col>11</xdr:col>
      <xdr:colOff>396240</xdr:colOff>
      <xdr:row>29</xdr:row>
      <xdr:rowOff>83820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BB34143-7509-4490-A3B1-C9124A07B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ovi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9">
          <cell r="Q9" t="str">
            <v>n-1</v>
          </cell>
          <cell r="R9" t="str">
            <v>n</v>
          </cell>
        </row>
        <row r="10">
          <cell r="B10" t="str">
            <v>CA REEL</v>
          </cell>
          <cell r="C10" t="str">
            <v>OBJ</v>
          </cell>
          <cell r="H10" t="str">
            <v>CA REEL</v>
          </cell>
          <cell r="I10" t="str">
            <v>OBJ</v>
          </cell>
          <cell r="P10" t="str">
            <v>OBJ</v>
          </cell>
          <cell r="Q10">
            <v>36600</v>
          </cell>
          <cell r="R10">
            <v>33500</v>
          </cell>
        </row>
        <row r="11">
          <cell r="A11" t="str">
            <v>janvier</v>
          </cell>
          <cell r="B11">
            <v>3719</v>
          </cell>
          <cell r="C11">
            <v>5600</v>
          </cell>
          <cell r="G11" t="str">
            <v>janvier</v>
          </cell>
          <cell r="H11">
            <v>4999</v>
          </cell>
          <cell r="I11">
            <v>5500</v>
          </cell>
          <cell r="P11" t="str">
            <v>Ecart</v>
          </cell>
          <cell r="Q11">
            <v>1606</v>
          </cell>
          <cell r="R11">
            <v>2693</v>
          </cell>
        </row>
        <row r="12">
          <cell r="A12" t="str">
            <v>février</v>
          </cell>
          <cell r="B12">
            <v>6551</v>
          </cell>
          <cell r="C12">
            <v>6500</v>
          </cell>
          <cell r="G12" t="str">
            <v>février</v>
          </cell>
          <cell r="H12">
            <v>5705</v>
          </cell>
          <cell r="I12">
            <v>5000</v>
          </cell>
        </row>
        <row r="13">
          <cell r="A13" t="str">
            <v>mars</v>
          </cell>
          <cell r="B13">
            <v>6799</v>
          </cell>
          <cell r="C13">
            <v>5500</v>
          </cell>
          <cell r="G13" t="str">
            <v>mars</v>
          </cell>
          <cell r="H13">
            <v>6072</v>
          </cell>
          <cell r="I13">
            <v>5500</v>
          </cell>
        </row>
        <row r="14">
          <cell r="A14" t="str">
            <v>avril</v>
          </cell>
          <cell r="B14">
            <v>6328</v>
          </cell>
          <cell r="C14">
            <v>6000</v>
          </cell>
          <cell r="G14" t="str">
            <v>avril</v>
          </cell>
          <cell r="H14">
            <v>5893</v>
          </cell>
          <cell r="I14">
            <v>6000</v>
          </cell>
        </row>
        <row r="15">
          <cell r="A15" t="str">
            <v>mai</v>
          </cell>
          <cell r="B15">
            <v>7249</v>
          </cell>
          <cell r="C15">
            <v>5500</v>
          </cell>
          <cell r="G15" t="str">
            <v>mai</v>
          </cell>
          <cell r="H15">
            <v>6472</v>
          </cell>
          <cell r="I15">
            <v>4500</v>
          </cell>
        </row>
        <row r="16">
          <cell r="A16" t="str">
            <v>juin</v>
          </cell>
          <cell r="B16">
            <v>7560</v>
          </cell>
          <cell r="C16">
            <v>7500</v>
          </cell>
          <cell r="G16" t="str">
            <v>juin</v>
          </cell>
          <cell r="H16">
            <v>7052</v>
          </cell>
          <cell r="I16">
            <v>7000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workbookViewId="0">
      <selection activeCell="F14" sqref="F14"/>
    </sheetView>
  </sheetViews>
  <sheetFormatPr baseColWidth="10" defaultRowHeight="14.4" x14ac:dyDescent="0.3"/>
  <cols>
    <col min="1" max="1" width="30.6640625" customWidth="1"/>
    <col min="3" max="3" width="12" customWidth="1"/>
    <col min="4" max="4" width="8.109375" style="2" customWidth="1"/>
    <col min="5" max="5" width="12" customWidth="1"/>
    <col min="6" max="6" width="8.109375" style="2" customWidth="1"/>
    <col min="7" max="7" width="12" customWidth="1"/>
    <col min="8" max="8" width="8.109375" style="2" customWidth="1"/>
    <col min="11" max="11" width="9.88671875" customWidth="1"/>
    <col min="12" max="12" width="11.5546875" style="2"/>
    <col min="13" max="13" width="11.77734375" style="2" bestFit="1" customWidth="1"/>
    <col min="14" max="14" width="11.5546875" style="4"/>
    <col min="15" max="15" width="13.44140625" bestFit="1" customWidth="1"/>
  </cols>
  <sheetData>
    <row r="1" spans="1:14" ht="15" thickBot="1" x14ac:dyDescent="0.35">
      <c r="A1" t="s">
        <v>23</v>
      </c>
      <c r="B1" s="52">
        <v>8.0000000000000002E-3</v>
      </c>
    </row>
    <row r="2" spans="1:14" x14ac:dyDescent="0.3">
      <c r="A2" t="s">
        <v>8</v>
      </c>
    </row>
    <row r="4" spans="1:14" x14ac:dyDescent="0.3">
      <c r="A4" t="s">
        <v>9</v>
      </c>
      <c r="B4" s="47" t="s">
        <v>0</v>
      </c>
      <c r="C4" s="44" t="s">
        <v>1</v>
      </c>
      <c r="D4" s="44" t="s">
        <v>24</v>
      </c>
      <c r="E4" s="44" t="s">
        <v>2</v>
      </c>
      <c r="F4" s="44" t="s">
        <v>24</v>
      </c>
      <c r="G4" s="44" t="s">
        <v>10</v>
      </c>
      <c r="H4" s="44" t="s">
        <v>24</v>
      </c>
      <c r="I4" s="45" t="s">
        <v>11</v>
      </c>
      <c r="J4" s="45" t="s">
        <v>12</v>
      </c>
      <c r="K4" s="45" t="s">
        <v>13</v>
      </c>
      <c r="L4" s="45" t="s">
        <v>25</v>
      </c>
      <c r="M4" s="46" t="s">
        <v>26</v>
      </c>
      <c r="N4" s="10"/>
    </row>
    <row r="5" spans="1:14" ht="33.75" customHeight="1" x14ac:dyDescent="0.3">
      <c r="A5" s="1" t="s">
        <v>3</v>
      </c>
      <c r="B5" s="34">
        <v>590000</v>
      </c>
      <c r="C5" s="7">
        <v>212542</v>
      </c>
      <c r="D5" s="26">
        <f>C5*$B$1</f>
        <v>1700.336</v>
      </c>
      <c r="E5" s="7">
        <v>185426</v>
      </c>
      <c r="F5" s="26">
        <f>E5*$B$1</f>
        <v>1483.4080000000001</v>
      </c>
      <c r="G5" s="19">
        <v>226228</v>
      </c>
      <c r="H5" s="28">
        <f>G5*$B$1</f>
        <v>1809.8240000000001</v>
      </c>
      <c r="I5" s="17">
        <f>C5+E5+G5</f>
        <v>624196</v>
      </c>
      <c r="J5" s="8">
        <f>I5-B5</f>
        <v>34196</v>
      </c>
      <c r="K5" s="5">
        <f>J5/B5</f>
        <v>5.7959322033898308E-2</v>
      </c>
      <c r="L5" s="20">
        <f>IF(K5&lt;=0,0,
IF(K5&lt;4%,J5*5%,J5*8%))</f>
        <v>2735.68</v>
      </c>
      <c r="M5" s="30">
        <f>D5+F5+H5+L5</f>
        <v>7729.2479999999996</v>
      </c>
      <c r="N5" s="31"/>
    </row>
    <row r="6" spans="1:14" x14ac:dyDescent="0.3">
      <c r="A6" t="s">
        <v>4</v>
      </c>
      <c r="B6" s="34">
        <v>380000</v>
      </c>
      <c r="C6" s="7">
        <v>127951</v>
      </c>
      <c r="D6" s="26">
        <f t="shared" ref="D6:D8" si="0">C6*$B$1</f>
        <v>1023.6080000000001</v>
      </c>
      <c r="E6" s="7">
        <v>108479</v>
      </c>
      <c r="F6" s="26">
        <f t="shared" ref="F6:F8" si="1">E6*$B$1</f>
        <v>867.83199999999999</v>
      </c>
      <c r="G6" s="19">
        <v>136656</v>
      </c>
      <c r="H6" s="28">
        <f t="shared" ref="H6:H8" si="2">G6*$B$1</f>
        <v>1093.248</v>
      </c>
      <c r="I6" s="17">
        <f>C6+E6+G6</f>
        <v>373086</v>
      </c>
      <c r="J6" s="8">
        <f>I6-B6</f>
        <v>-6914</v>
      </c>
      <c r="K6" s="5">
        <f>J6/B6</f>
        <v>-1.8194736842105264E-2</v>
      </c>
      <c r="L6" s="20">
        <f>IF(K6&lt;=0,0,
IF(K6&lt;4%,J6*5%,J6*8%))</f>
        <v>0</v>
      </c>
      <c r="M6" s="30">
        <f t="shared" ref="M6:M8" si="3">D6+F6+H6+L6</f>
        <v>2984.6880000000001</v>
      </c>
      <c r="N6" s="31"/>
    </row>
    <row r="7" spans="1:14" x14ac:dyDescent="0.3">
      <c r="A7" t="s">
        <v>5</v>
      </c>
      <c r="B7" s="34">
        <v>980000</v>
      </c>
      <c r="C7" s="7">
        <v>299693</v>
      </c>
      <c r="D7" s="26">
        <f t="shared" si="0"/>
        <v>2397.5439999999999</v>
      </c>
      <c r="E7" s="7">
        <v>339854</v>
      </c>
      <c r="F7" s="26">
        <f t="shared" si="1"/>
        <v>2718.8319999999999</v>
      </c>
      <c r="G7" s="19">
        <v>348481</v>
      </c>
      <c r="H7" s="28">
        <f t="shared" si="2"/>
        <v>2787.848</v>
      </c>
      <c r="I7" s="17">
        <f>C7+E7+G7</f>
        <v>988028</v>
      </c>
      <c r="J7" s="8">
        <f>I7-B7</f>
        <v>8028</v>
      </c>
      <c r="K7" s="5">
        <f>J7/B7</f>
        <v>8.1918367346938779E-3</v>
      </c>
      <c r="L7" s="20">
        <f t="shared" ref="L7:L8" si="4">IF(K7&lt;=0,0,
IF(K7&lt;4%,J7*5%,J7*8%))</f>
        <v>401.40000000000003</v>
      </c>
      <c r="M7" s="30">
        <f t="shared" si="3"/>
        <v>8305.6239999999998</v>
      </c>
      <c r="N7" s="31"/>
    </row>
    <row r="8" spans="1:14" x14ac:dyDescent="0.3">
      <c r="A8" t="s">
        <v>6</v>
      </c>
      <c r="B8" s="34">
        <v>850000</v>
      </c>
      <c r="C8" s="7">
        <v>426277</v>
      </c>
      <c r="D8" s="26">
        <f t="shared" si="0"/>
        <v>3410.2159999999999</v>
      </c>
      <c r="E8" s="7">
        <v>228576</v>
      </c>
      <c r="F8" s="26">
        <f t="shared" si="1"/>
        <v>1828.6079999999999</v>
      </c>
      <c r="G8" s="19">
        <v>227735</v>
      </c>
      <c r="H8" s="28">
        <f t="shared" si="2"/>
        <v>1821.88</v>
      </c>
      <c r="I8" s="18">
        <f>C8+E8+G8</f>
        <v>882588</v>
      </c>
      <c r="J8" s="9">
        <f>I8-B8</f>
        <v>32588</v>
      </c>
      <c r="K8" s="6">
        <f>J8/B8</f>
        <v>3.8338823529411765E-2</v>
      </c>
      <c r="L8" s="20">
        <f t="shared" si="4"/>
        <v>1629.4</v>
      </c>
      <c r="M8" s="30">
        <f t="shared" si="3"/>
        <v>8690.1039999999994</v>
      </c>
      <c r="N8" s="31"/>
    </row>
    <row r="9" spans="1:14" x14ac:dyDescent="0.3">
      <c r="A9" t="s">
        <v>7</v>
      </c>
      <c r="B9" s="25">
        <v>2800000</v>
      </c>
      <c r="C9" s="22">
        <f t="shared" ref="C9:I9" si="5">SUM(C5:C8)</f>
        <v>1066463</v>
      </c>
      <c r="D9" s="27">
        <f t="shared" si="5"/>
        <v>8531.7039999999997</v>
      </c>
      <c r="E9" s="22">
        <f t="shared" si="5"/>
        <v>862335</v>
      </c>
      <c r="F9" s="27">
        <f t="shared" si="5"/>
        <v>6898.68</v>
      </c>
      <c r="G9" s="23">
        <f t="shared" si="5"/>
        <v>939100</v>
      </c>
      <c r="H9" s="29">
        <f t="shared" si="5"/>
        <v>7512.8</v>
      </c>
      <c r="I9" s="48">
        <f t="shared" si="5"/>
        <v>2867898</v>
      </c>
      <c r="J9" s="49">
        <f>SUM(J5:J8)</f>
        <v>67898</v>
      </c>
      <c r="K9" s="50">
        <f>AVERAGE(K5:K8)</f>
        <v>2.1573811363974672E-2</v>
      </c>
      <c r="L9" s="24">
        <f>SUM(L5:L8)</f>
        <v>4766.4799999999996</v>
      </c>
      <c r="M9" s="51">
        <f>SUM(M5:M8)</f>
        <v>27709.663999999997</v>
      </c>
      <c r="N9" s="31"/>
    </row>
    <row r="15" spans="1:14" x14ac:dyDescent="0.3">
      <c r="K15" s="11" t="s">
        <v>27</v>
      </c>
      <c r="L15"/>
    </row>
    <row r="16" spans="1:14" ht="15" thickBot="1" x14ac:dyDescent="0.35"/>
    <row r="17" spans="9:13" ht="15" thickBot="1" x14ac:dyDescent="0.35">
      <c r="I17" s="3"/>
      <c r="K17" s="2" t="s">
        <v>20</v>
      </c>
      <c r="M17" s="32">
        <f>M5+M6</f>
        <v>10713.936</v>
      </c>
    </row>
    <row r="18" spans="9:13" ht="15" thickBot="1" x14ac:dyDescent="0.35">
      <c r="K18" s="2" t="s">
        <v>15</v>
      </c>
      <c r="M18" s="32">
        <f>M7</f>
        <v>8305.6239999999998</v>
      </c>
    </row>
    <row r="19" spans="9:13" ht="15" thickBot="1" x14ac:dyDescent="0.35">
      <c r="K19" s="2" t="s">
        <v>21</v>
      </c>
      <c r="M19" s="33">
        <f>M8</f>
        <v>8690.1039999999994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7FD4-8F6A-4C43-9A0F-5C457267C5F9}">
  <dimension ref="A1:O13"/>
  <sheetViews>
    <sheetView workbookViewId="0"/>
  </sheetViews>
  <sheetFormatPr baseColWidth="10" defaultRowHeight="14.4" x14ac:dyDescent="0.3"/>
  <cols>
    <col min="1" max="1" width="26.77734375" style="2" bestFit="1" customWidth="1"/>
    <col min="2" max="2" width="6.77734375" style="2" bestFit="1" customWidth="1"/>
    <col min="3" max="3" width="11.5546875" style="2" bestFit="1" customWidth="1"/>
    <col min="4" max="4" width="9" style="2" customWidth="1"/>
    <col min="5" max="5" width="6.77734375" style="2" bestFit="1" customWidth="1"/>
    <col min="6" max="6" width="11.5546875" style="2" bestFit="1" customWidth="1"/>
    <col min="7" max="7" width="9" style="2" customWidth="1"/>
    <col min="8" max="8" width="6.77734375" style="2" bestFit="1" customWidth="1"/>
    <col min="9" max="9" width="11.5546875" style="2" bestFit="1" customWidth="1"/>
    <col min="10" max="10" width="9" style="2" customWidth="1"/>
    <col min="11" max="14" width="12.77734375" style="2" customWidth="1"/>
    <col min="15" max="15" width="15.33203125" style="2" customWidth="1"/>
    <col min="16" max="16384" width="11.5546875" style="2"/>
  </cols>
  <sheetData>
    <row r="1" spans="1:15" x14ac:dyDescent="0.3">
      <c r="B1" s="16"/>
    </row>
    <row r="3" spans="1:15" ht="43.2" customHeight="1" x14ac:dyDescent="0.3">
      <c r="A3" s="11"/>
      <c r="B3" s="69" t="s">
        <v>17</v>
      </c>
      <c r="C3" s="70"/>
      <c r="D3" s="71"/>
      <c r="E3" s="69" t="s">
        <v>18</v>
      </c>
      <c r="F3" s="70"/>
      <c r="G3" s="71"/>
      <c r="H3" s="69" t="s">
        <v>19</v>
      </c>
      <c r="I3" s="70"/>
      <c r="J3" s="70"/>
      <c r="K3" s="74" t="s">
        <v>31</v>
      </c>
      <c r="L3" s="74" t="s">
        <v>30</v>
      </c>
      <c r="M3" s="74" t="s">
        <v>29</v>
      </c>
      <c r="N3" s="72" t="s">
        <v>28</v>
      </c>
      <c r="O3" s="37"/>
    </row>
    <row r="4" spans="1:15" x14ac:dyDescent="0.3">
      <c r="A4" s="2" t="s">
        <v>9</v>
      </c>
      <c r="B4" s="41" t="s">
        <v>14</v>
      </c>
      <c r="C4" s="42" t="s">
        <v>16</v>
      </c>
      <c r="D4" s="43" t="s">
        <v>22</v>
      </c>
      <c r="E4" s="41" t="s">
        <v>14</v>
      </c>
      <c r="F4" s="42" t="s">
        <v>16</v>
      </c>
      <c r="G4" s="43" t="s">
        <v>22</v>
      </c>
      <c r="H4" s="41" t="s">
        <v>14</v>
      </c>
      <c r="I4" s="42" t="s">
        <v>16</v>
      </c>
      <c r="J4" s="42" t="s">
        <v>22</v>
      </c>
      <c r="K4" s="75"/>
      <c r="L4" s="75"/>
      <c r="M4" s="75"/>
      <c r="N4" s="73"/>
    </row>
    <row r="5" spans="1:15" ht="33.75" customHeight="1" x14ac:dyDescent="0.3">
      <c r="A5" s="1" t="s">
        <v>3</v>
      </c>
      <c r="B5" s="54">
        <v>113</v>
      </c>
      <c r="C5" s="55">
        <v>86</v>
      </c>
      <c r="D5" s="56">
        <f>C5/B5</f>
        <v>0.76106194690265483</v>
      </c>
      <c r="E5" s="54">
        <v>177</v>
      </c>
      <c r="F5" s="55">
        <v>104</v>
      </c>
      <c r="G5" s="58">
        <f>F5/E5</f>
        <v>0.58757062146892658</v>
      </c>
      <c r="H5" s="54">
        <v>195</v>
      </c>
      <c r="I5" s="55">
        <v>123</v>
      </c>
      <c r="J5" s="56">
        <f>I5/H5</f>
        <v>0.63076923076923075</v>
      </c>
      <c r="K5" s="35">
        <f t="shared" ref="K5:L9" si="0">B5+E5+H5</f>
        <v>485</v>
      </c>
      <c r="L5" s="35">
        <f t="shared" si="0"/>
        <v>313</v>
      </c>
      <c r="M5" s="63">
        <f>'commissie, prijs, devis-1'!M5/'commissie, prijs, devis-2'!K5</f>
        <v>15.936593814432989</v>
      </c>
      <c r="N5" s="21">
        <f>'commissie, prijs, devis-1'!I5/'commissie, prijs, devis-2'!L5</f>
        <v>1994.2364217252396</v>
      </c>
      <c r="O5" s="2" t="s">
        <v>20</v>
      </c>
    </row>
    <row r="6" spans="1:15" x14ac:dyDescent="0.3">
      <c r="A6" s="2" t="s">
        <v>4</v>
      </c>
      <c r="B6" s="13">
        <v>93</v>
      </c>
      <c r="C6" s="12">
        <v>77</v>
      </c>
      <c r="D6" s="53">
        <f t="shared" ref="D6:D9" si="1">C6/B6</f>
        <v>0.82795698924731187</v>
      </c>
      <c r="E6" s="13">
        <v>206</v>
      </c>
      <c r="F6" s="12">
        <v>124</v>
      </c>
      <c r="G6" s="59">
        <f t="shared" ref="G6:G9" si="2">F6/E6</f>
        <v>0.60194174757281549</v>
      </c>
      <c r="H6" s="13">
        <v>227</v>
      </c>
      <c r="I6" s="12">
        <v>138</v>
      </c>
      <c r="J6" s="53">
        <f t="shared" ref="J6:J9" si="3">I6/H6</f>
        <v>0.60792951541850215</v>
      </c>
      <c r="K6" s="35">
        <f t="shared" si="0"/>
        <v>526</v>
      </c>
      <c r="L6" s="35">
        <f t="shared" si="0"/>
        <v>339</v>
      </c>
      <c r="M6" s="63">
        <f>'commissie, prijs, devis-1'!M6/'commissie, prijs, devis-2'!K6</f>
        <v>5.6743117870722433</v>
      </c>
      <c r="N6" s="21">
        <f>'commissie, prijs, devis-1'!I6/'commissie, prijs, devis-2'!L6</f>
        <v>1100.5486725663716</v>
      </c>
      <c r="O6" s="2" t="s">
        <v>20</v>
      </c>
    </row>
    <row r="7" spans="1:15" x14ac:dyDescent="0.3">
      <c r="A7" s="2" t="s">
        <v>5</v>
      </c>
      <c r="B7" s="13">
        <v>32</v>
      </c>
      <c r="C7" s="12">
        <v>24</v>
      </c>
      <c r="D7" s="53">
        <f t="shared" si="1"/>
        <v>0.75</v>
      </c>
      <c r="E7" s="13">
        <v>41</v>
      </c>
      <c r="F7" s="12">
        <v>27</v>
      </c>
      <c r="G7" s="59">
        <f t="shared" si="2"/>
        <v>0.65853658536585369</v>
      </c>
      <c r="H7" s="13">
        <v>59</v>
      </c>
      <c r="I7" s="12">
        <v>34</v>
      </c>
      <c r="J7" s="53">
        <f t="shared" si="3"/>
        <v>0.57627118644067798</v>
      </c>
      <c r="K7" s="35">
        <f t="shared" si="0"/>
        <v>132</v>
      </c>
      <c r="L7" s="35">
        <f t="shared" si="0"/>
        <v>85</v>
      </c>
      <c r="M7" s="63">
        <f>'commissie, prijs, devis-1'!M7/'commissie, prijs, devis-2'!K7</f>
        <v>62.921393939393937</v>
      </c>
      <c r="N7" s="21">
        <f>'commissie, prijs, devis-1'!I7/'commissie, prijs, devis-2'!L7</f>
        <v>11623.858823529412</v>
      </c>
      <c r="O7" s="2" t="s">
        <v>15</v>
      </c>
    </row>
    <row r="8" spans="1:15" ht="15" thickBot="1" x14ac:dyDescent="0.35">
      <c r="A8" s="2" t="s">
        <v>6</v>
      </c>
      <c r="B8" s="13">
        <v>78</v>
      </c>
      <c r="C8" s="12">
        <v>55</v>
      </c>
      <c r="D8" s="53">
        <f t="shared" si="1"/>
        <v>0.70512820512820518</v>
      </c>
      <c r="E8" s="60">
        <v>72</v>
      </c>
      <c r="F8" s="61">
        <v>48</v>
      </c>
      <c r="G8" s="62">
        <f t="shared" si="2"/>
        <v>0.66666666666666663</v>
      </c>
      <c r="H8" s="60">
        <v>61</v>
      </c>
      <c r="I8" s="61">
        <v>38</v>
      </c>
      <c r="J8" s="57">
        <f t="shared" si="3"/>
        <v>0.62295081967213117</v>
      </c>
      <c r="K8" s="35">
        <f t="shared" si="0"/>
        <v>211</v>
      </c>
      <c r="L8" s="36">
        <f t="shared" si="0"/>
        <v>141</v>
      </c>
      <c r="M8" s="63">
        <f>'commissie, prijs, devis-1'!M8/'commissie, prijs, devis-2'!K8</f>
        <v>41.185327014218004</v>
      </c>
      <c r="N8" s="21">
        <f>'commissie, prijs, devis-1'!I8/'commissie, prijs, devis-2'!L8</f>
        <v>6259.489361702128</v>
      </c>
      <c r="O8" s="2" t="s">
        <v>21</v>
      </c>
    </row>
    <row r="9" spans="1:15" ht="15" thickBot="1" x14ac:dyDescent="0.35">
      <c r="A9" s="2" t="s">
        <v>7</v>
      </c>
      <c r="B9" s="14">
        <f>SUM(B5:B8)</f>
        <v>316</v>
      </c>
      <c r="C9" s="15">
        <f>SUM(C5:C8)</f>
        <v>242</v>
      </c>
      <c r="D9" s="66">
        <f t="shared" si="1"/>
        <v>0.76582278481012656</v>
      </c>
      <c r="E9" s="14">
        <f>SUM(E5:E8)</f>
        <v>496</v>
      </c>
      <c r="F9" s="15">
        <f>SUM(F5:F8)</f>
        <v>303</v>
      </c>
      <c r="G9" s="67">
        <f t="shared" si="2"/>
        <v>0.61088709677419351</v>
      </c>
      <c r="H9" s="14">
        <f>SUM(H5:H8)</f>
        <v>542</v>
      </c>
      <c r="I9" s="15">
        <f>SUM(I5:I8)</f>
        <v>333</v>
      </c>
      <c r="J9" s="66">
        <f t="shared" si="3"/>
        <v>0.61439114391143912</v>
      </c>
      <c r="K9" s="39">
        <f t="shared" si="0"/>
        <v>1354</v>
      </c>
      <c r="L9" s="40">
        <f t="shared" si="0"/>
        <v>878</v>
      </c>
      <c r="M9" s="65">
        <f>'commissie, prijs, devis-1'!M9/'commissie, prijs, devis-2'!K9</f>
        <v>20.465039881831608</v>
      </c>
      <c r="N9" s="64">
        <f>'commissie, prijs, devis-1'!I9/'commissie, prijs, devis-2'!L9</f>
        <v>3266.3986332574032</v>
      </c>
      <c r="O9" s="38"/>
    </row>
    <row r="11" spans="1:15" x14ac:dyDescent="0.3">
      <c r="A11" s="11"/>
      <c r="M11" s="68"/>
    </row>
    <row r="12" spans="1:15" x14ac:dyDescent="0.3">
      <c r="K12" s="2" t="s">
        <v>32</v>
      </c>
    </row>
    <row r="13" spans="1:15" x14ac:dyDescent="0.3">
      <c r="K13" s="2" t="s">
        <v>33</v>
      </c>
    </row>
  </sheetData>
  <mergeCells count="7">
    <mergeCell ref="E3:G3"/>
    <mergeCell ref="B3:D3"/>
    <mergeCell ref="N3:N4"/>
    <mergeCell ref="M3:M4"/>
    <mergeCell ref="L3:L4"/>
    <mergeCell ref="K3:K4"/>
    <mergeCell ref="H3:J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D4CD0-4AB9-4C99-A91C-58A7D1568026}">
  <dimension ref="A1:BL299"/>
  <sheetViews>
    <sheetView workbookViewId="0"/>
  </sheetViews>
  <sheetFormatPr baseColWidth="10" defaultColWidth="11.44140625" defaultRowHeight="13.2" x14ac:dyDescent="0.3"/>
  <cols>
    <col min="1" max="1" width="2.6640625" style="80" customWidth="1"/>
    <col min="2" max="2" width="37.33203125" style="118" bestFit="1" customWidth="1"/>
    <col min="3" max="63" width="2.6640625" style="80" customWidth="1"/>
    <col min="64" max="64" width="3" style="116" customWidth="1"/>
    <col min="65" max="256" width="11.44140625" style="80"/>
    <col min="257" max="257" width="2.6640625" style="80" customWidth="1"/>
    <col min="258" max="258" width="37.33203125" style="80" bestFit="1" customWidth="1"/>
    <col min="259" max="319" width="2.6640625" style="80" customWidth="1"/>
    <col min="320" max="320" width="3" style="80" customWidth="1"/>
    <col min="321" max="512" width="11.44140625" style="80"/>
    <col min="513" max="513" width="2.6640625" style="80" customWidth="1"/>
    <col min="514" max="514" width="37.33203125" style="80" bestFit="1" customWidth="1"/>
    <col min="515" max="575" width="2.6640625" style="80" customWidth="1"/>
    <col min="576" max="576" width="3" style="80" customWidth="1"/>
    <col min="577" max="768" width="11.44140625" style="80"/>
    <col min="769" max="769" width="2.6640625" style="80" customWidth="1"/>
    <col min="770" max="770" width="37.33203125" style="80" bestFit="1" customWidth="1"/>
    <col min="771" max="831" width="2.6640625" style="80" customWidth="1"/>
    <col min="832" max="832" width="3" style="80" customWidth="1"/>
    <col min="833" max="1024" width="11.44140625" style="80"/>
    <col min="1025" max="1025" width="2.6640625" style="80" customWidth="1"/>
    <col min="1026" max="1026" width="37.33203125" style="80" bestFit="1" customWidth="1"/>
    <col min="1027" max="1087" width="2.6640625" style="80" customWidth="1"/>
    <col min="1088" max="1088" width="3" style="80" customWidth="1"/>
    <col min="1089" max="1280" width="11.44140625" style="80"/>
    <col min="1281" max="1281" width="2.6640625" style="80" customWidth="1"/>
    <col min="1282" max="1282" width="37.33203125" style="80" bestFit="1" customWidth="1"/>
    <col min="1283" max="1343" width="2.6640625" style="80" customWidth="1"/>
    <col min="1344" max="1344" width="3" style="80" customWidth="1"/>
    <col min="1345" max="1536" width="11.44140625" style="80"/>
    <col min="1537" max="1537" width="2.6640625" style="80" customWidth="1"/>
    <col min="1538" max="1538" width="37.33203125" style="80" bestFit="1" customWidth="1"/>
    <col min="1539" max="1599" width="2.6640625" style="80" customWidth="1"/>
    <col min="1600" max="1600" width="3" style="80" customWidth="1"/>
    <col min="1601" max="1792" width="11.44140625" style="80"/>
    <col min="1793" max="1793" width="2.6640625" style="80" customWidth="1"/>
    <col min="1794" max="1794" width="37.33203125" style="80" bestFit="1" customWidth="1"/>
    <col min="1795" max="1855" width="2.6640625" style="80" customWidth="1"/>
    <col min="1856" max="1856" width="3" style="80" customWidth="1"/>
    <col min="1857" max="2048" width="11.44140625" style="80"/>
    <col min="2049" max="2049" width="2.6640625" style="80" customWidth="1"/>
    <col min="2050" max="2050" width="37.33203125" style="80" bestFit="1" customWidth="1"/>
    <col min="2051" max="2111" width="2.6640625" style="80" customWidth="1"/>
    <col min="2112" max="2112" width="3" style="80" customWidth="1"/>
    <col min="2113" max="2304" width="11.44140625" style="80"/>
    <col min="2305" max="2305" width="2.6640625" style="80" customWidth="1"/>
    <col min="2306" max="2306" width="37.33203125" style="80" bestFit="1" customWidth="1"/>
    <col min="2307" max="2367" width="2.6640625" style="80" customWidth="1"/>
    <col min="2368" max="2368" width="3" style="80" customWidth="1"/>
    <col min="2369" max="2560" width="11.44140625" style="80"/>
    <col min="2561" max="2561" width="2.6640625" style="80" customWidth="1"/>
    <col min="2562" max="2562" width="37.33203125" style="80" bestFit="1" customWidth="1"/>
    <col min="2563" max="2623" width="2.6640625" style="80" customWidth="1"/>
    <col min="2624" max="2624" width="3" style="80" customWidth="1"/>
    <col min="2625" max="2816" width="11.44140625" style="80"/>
    <col min="2817" max="2817" width="2.6640625" style="80" customWidth="1"/>
    <col min="2818" max="2818" width="37.33203125" style="80" bestFit="1" customWidth="1"/>
    <col min="2819" max="2879" width="2.6640625" style="80" customWidth="1"/>
    <col min="2880" max="2880" width="3" style="80" customWidth="1"/>
    <col min="2881" max="3072" width="11.44140625" style="80"/>
    <col min="3073" max="3073" width="2.6640625" style="80" customWidth="1"/>
    <col min="3074" max="3074" width="37.33203125" style="80" bestFit="1" customWidth="1"/>
    <col min="3075" max="3135" width="2.6640625" style="80" customWidth="1"/>
    <col min="3136" max="3136" width="3" style="80" customWidth="1"/>
    <col min="3137" max="3328" width="11.44140625" style="80"/>
    <col min="3329" max="3329" width="2.6640625" style="80" customWidth="1"/>
    <col min="3330" max="3330" width="37.33203125" style="80" bestFit="1" customWidth="1"/>
    <col min="3331" max="3391" width="2.6640625" style="80" customWidth="1"/>
    <col min="3392" max="3392" width="3" style="80" customWidth="1"/>
    <col min="3393" max="3584" width="11.44140625" style="80"/>
    <col min="3585" max="3585" width="2.6640625" style="80" customWidth="1"/>
    <col min="3586" max="3586" width="37.33203125" style="80" bestFit="1" customWidth="1"/>
    <col min="3587" max="3647" width="2.6640625" style="80" customWidth="1"/>
    <col min="3648" max="3648" width="3" style="80" customWidth="1"/>
    <col min="3649" max="3840" width="11.44140625" style="80"/>
    <col min="3841" max="3841" width="2.6640625" style="80" customWidth="1"/>
    <col min="3842" max="3842" width="37.33203125" style="80" bestFit="1" customWidth="1"/>
    <col min="3843" max="3903" width="2.6640625" style="80" customWidth="1"/>
    <col min="3904" max="3904" width="3" style="80" customWidth="1"/>
    <col min="3905" max="4096" width="11.44140625" style="80"/>
    <col min="4097" max="4097" width="2.6640625" style="80" customWidth="1"/>
    <col min="4098" max="4098" width="37.33203125" style="80" bestFit="1" customWidth="1"/>
    <col min="4099" max="4159" width="2.6640625" style="80" customWidth="1"/>
    <col min="4160" max="4160" width="3" style="80" customWidth="1"/>
    <col min="4161" max="4352" width="11.44140625" style="80"/>
    <col min="4353" max="4353" width="2.6640625" style="80" customWidth="1"/>
    <col min="4354" max="4354" width="37.33203125" style="80" bestFit="1" customWidth="1"/>
    <col min="4355" max="4415" width="2.6640625" style="80" customWidth="1"/>
    <col min="4416" max="4416" width="3" style="80" customWidth="1"/>
    <col min="4417" max="4608" width="11.44140625" style="80"/>
    <col min="4609" max="4609" width="2.6640625" style="80" customWidth="1"/>
    <col min="4610" max="4610" width="37.33203125" style="80" bestFit="1" customWidth="1"/>
    <col min="4611" max="4671" width="2.6640625" style="80" customWidth="1"/>
    <col min="4672" max="4672" width="3" style="80" customWidth="1"/>
    <col min="4673" max="4864" width="11.44140625" style="80"/>
    <col min="4865" max="4865" width="2.6640625" style="80" customWidth="1"/>
    <col min="4866" max="4866" width="37.33203125" style="80" bestFit="1" customWidth="1"/>
    <col min="4867" max="4927" width="2.6640625" style="80" customWidth="1"/>
    <col min="4928" max="4928" width="3" style="80" customWidth="1"/>
    <col min="4929" max="5120" width="11.44140625" style="80"/>
    <col min="5121" max="5121" width="2.6640625" style="80" customWidth="1"/>
    <col min="5122" max="5122" width="37.33203125" style="80" bestFit="1" customWidth="1"/>
    <col min="5123" max="5183" width="2.6640625" style="80" customWidth="1"/>
    <col min="5184" max="5184" width="3" style="80" customWidth="1"/>
    <col min="5185" max="5376" width="11.44140625" style="80"/>
    <col min="5377" max="5377" width="2.6640625" style="80" customWidth="1"/>
    <col min="5378" max="5378" width="37.33203125" style="80" bestFit="1" customWidth="1"/>
    <col min="5379" max="5439" width="2.6640625" style="80" customWidth="1"/>
    <col min="5440" max="5440" width="3" style="80" customWidth="1"/>
    <col min="5441" max="5632" width="11.44140625" style="80"/>
    <col min="5633" max="5633" width="2.6640625" style="80" customWidth="1"/>
    <col min="5634" max="5634" width="37.33203125" style="80" bestFit="1" customWidth="1"/>
    <col min="5635" max="5695" width="2.6640625" style="80" customWidth="1"/>
    <col min="5696" max="5696" width="3" style="80" customWidth="1"/>
    <col min="5697" max="5888" width="11.44140625" style="80"/>
    <col min="5889" max="5889" width="2.6640625" style="80" customWidth="1"/>
    <col min="5890" max="5890" width="37.33203125" style="80" bestFit="1" customWidth="1"/>
    <col min="5891" max="5951" width="2.6640625" style="80" customWidth="1"/>
    <col min="5952" max="5952" width="3" style="80" customWidth="1"/>
    <col min="5953" max="6144" width="11.44140625" style="80"/>
    <col min="6145" max="6145" width="2.6640625" style="80" customWidth="1"/>
    <col min="6146" max="6146" width="37.33203125" style="80" bestFit="1" customWidth="1"/>
    <col min="6147" max="6207" width="2.6640625" style="80" customWidth="1"/>
    <col min="6208" max="6208" width="3" style="80" customWidth="1"/>
    <col min="6209" max="6400" width="11.44140625" style="80"/>
    <col min="6401" max="6401" width="2.6640625" style="80" customWidth="1"/>
    <col min="6402" max="6402" width="37.33203125" style="80" bestFit="1" customWidth="1"/>
    <col min="6403" max="6463" width="2.6640625" style="80" customWidth="1"/>
    <col min="6464" max="6464" width="3" style="80" customWidth="1"/>
    <col min="6465" max="6656" width="11.44140625" style="80"/>
    <col min="6657" max="6657" width="2.6640625" style="80" customWidth="1"/>
    <col min="6658" max="6658" width="37.33203125" style="80" bestFit="1" customWidth="1"/>
    <col min="6659" max="6719" width="2.6640625" style="80" customWidth="1"/>
    <col min="6720" max="6720" width="3" style="80" customWidth="1"/>
    <col min="6721" max="6912" width="11.44140625" style="80"/>
    <col min="6913" max="6913" width="2.6640625" style="80" customWidth="1"/>
    <col min="6914" max="6914" width="37.33203125" style="80" bestFit="1" customWidth="1"/>
    <col min="6915" max="6975" width="2.6640625" style="80" customWidth="1"/>
    <col min="6976" max="6976" width="3" style="80" customWidth="1"/>
    <col min="6977" max="7168" width="11.44140625" style="80"/>
    <col min="7169" max="7169" width="2.6640625" style="80" customWidth="1"/>
    <col min="7170" max="7170" width="37.33203125" style="80" bestFit="1" customWidth="1"/>
    <col min="7171" max="7231" width="2.6640625" style="80" customWidth="1"/>
    <col min="7232" max="7232" width="3" style="80" customWidth="1"/>
    <col min="7233" max="7424" width="11.44140625" style="80"/>
    <col min="7425" max="7425" width="2.6640625" style="80" customWidth="1"/>
    <col min="7426" max="7426" width="37.33203125" style="80" bestFit="1" customWidth="1"/>
    <col min="7427" max="7487" width="2.6640625" style="80" customWidth="1"/>
    <col min="7488" max="7488" width="3" style="80" customWidth="1"/>
    <col min="7489" max="7680" width="11.44140625" style="80"/>
    <col min="7681" max="7681" width="2.6640625" style="80" customWidth="1"/>
    <col min="7682" max="7682" width="37.33203125" style="80" bestFit="1" customWidth="1"/>
    <col min="7683" max="7743" width="2.6640625" style="80" customWidth="1"/>
    <col min="7744" max="7744" width="3" style="80" customWidth="1"/>
    <col min="7745" max="7936" width="11.44140625" style="80"/>
    <col min="7937" max="7937" width="2.6640625" style="80" customWidth="1"/>
    <col min="7938" max="7938" width="37.33203125" style="80" bestFit="1" customWidth="1"/>
    <col min="7939" max="7999" width="2.6640625" style="80" customWidth="1"/>
    <col min="8000" max="8000" width="3" style="80" customWidth="1"/>
    <col min="8001" max="8192" width="11.44140625" style="80"/>
    <col min="8193" max="8193" width="2.6640625" style="80" customWidth="1"/>
    <col min="8194" max="8194" width="37.33203125" style="80" bestFit="1" customWidth="1"/>
    <col min="8195" max="8255" width="2.6640625" style="80" customWidth="1"/>
    <col min="8256" max="8256" width="3" style="80" customWidth="1"/>
    <col min="8257" max="8448" width="11.44140625" style="80"/>
    <col min="8449" max="8449" width="2.6640625" style="80" customWidth="1"/>
    <col min="8450" max="8450" width="37.33203125" style="80" bestFit="1" customWidth="1"/>
    <col min="8451" max="8511" width="2.6640625" style="80" customWidth="1"/>
    <col min="8512" max="8512" width="3" style="80" customWidth="1"/>
    <col min="8513" max="8704" width="11.44140625" style="80"/>
    <col min="8705" max="8705" width="2.6640625" style="80" customWidth="1"/>
    <col min="8706" max="8706" width="37.33203125" style="80" bestFit="1" customWidth="1"/>
    <col min="8707" max="8767" width="2.6640625" style="80" customWidth="1"/>
    <col min="8768" max="8768" width="3" style="80" customWidth="1"/>
    <col min="8769" max="8960" width="11.44140625" style="80"/>
    <col min="8961" max="8961" width="2.6640625" style="80" customWidth="1"/>
    <col min="8962" max="8962" width="37.33203125" style="80" bestFit="1" customWidth="1"/>
    <col min="8963" max="9023" width="2.6640625" style="80" customWidth="1"/>
    <col min="9024" max="9024" width="3" style="80" customWidth="1"/>
    <col min="9025" max="9216" width="11.44140625" style="80"/>
    <col min="9217" max="9217" width="2.6640625" style="80" customWidth="1"/>
    <col min="9218" max="9218" width="37.33203125" style="80" bestFit="1" customWidth="1"/>
    <col min="9219" max="9279" width="2.6640625" style="80" customWidth="1"/>
    <col min="9280" max="9280" width="3" style="80" customWidth="1"/>
    <col min="9281" max="9472" width="11.44140625" style="80"/>
    <col min="9473" max="9473" width="2.6640625" style="80" customWidth="1"/>
    <col min="9474" max="9474" width="37.33203125" style="80" bestFit="1" customWidth="1"/>
    <col min="9475" max="9535" width="2.6640625" style="80" customWidth="1"/>
    <col min="9536" max="9536" width="3" style="80" customWidth="1"/>
    <col min="9537" max="9728" width="11.44140625" style="80"/>
    <col min="9729" max="9729" width="2.6640625" style="80" customWidth="1"/>
    <col min="9730" max="9730" width="37.33203125" style="80" bestFit="1" customWidth="1"/>
    <col min="9731" max="9791" width="2.6640625" style="80" customWidth="1"/>
    <col min="9792" max="9792" width="3" style="80" customWidth="1"/>
    <col min="9793" max="9984" width="11.44140625" style="80"/>
    <col min="9985" max="9985" width="2.6640625" style="80" customWidth="1"/>
    <col min="9986" max="9986" width="37.33203125" style="80" bestFit="1" customWidth="1"/>
    <col min="9987" max="10047" width="2.6640625" style="80" customWidth="1"/>
    <col min="10048" max="10048" width="3" style="80" customWidth="1"/>
    <col min="10049" max="10240" width="11.44140625" style="80"/>
    <col min="10241" max="10241" width="2.6640625" style="80" customWidth="1"/>
    <col min="10242" max="10242" width="37.33203125" style="80" bestFit="1" customWidth="1"/>
    <col min="10243" max="10303" width="2.6640625" style="80" customWidth="1"/>
    <col min="10304" max="10304" width="3" style="80" customWidth="1"/>
    <col min="10305" max="10496" width="11.44140625" style="80"/>
    <col min="10497" max="10497" width="2.6640625" style="80" customWidth="1"/>
    <col min="10498" max="10498" width="37.33203125" style="80" bestFit="1" customWidth="1"/>
    <col min="10499" max="10559" width="2.6640625" style="80" customWidth="1"/>
    <col min="10560" max="10560" width="3" style="80" customWidth="1"/>
    <col min="10561" max="10752" width="11.44140625" style="80"/>
    <col min="10753" max="10753" width="2.6640625" style="80" customWidth="1"/>
    <col min="10754" max="10754" width="37.33203125" style="80" bestFit="1" customWidth="1"/>
    <col min="10755" max="10815" width="2.6640625" style="80" customWidth="1"/>
    <col min="10816" max="10816" width="3" style="80" customWidth="1"/>
    <col min="10817" max="11008" width="11.44140625" style="80"/>
    <col min="11009" max="11009" width="2.6640625" style="80" customWidth="1"/>
    <col min="11010" max="11010" width="37.33203125" style="80" bestFit="1" customWidth="1"/>
    <col min="11011" max="11071" width="2.6640625" style="80" customWidth="1"/>
    <col min="11072" max="11072" width="3" style="80" customWidth="1"/>
    <col min="11073" max="11264" width="11.44140625" style="80"/>
    <col min="11265" max="11265" width="2.6640625" style="80" customWidth="1"/>
    <col min="11266" max="11266" width="37.33203125" style="80" bestFit="1" customWidth="1"/>
    <col min="11267" max="11327" width="2.6640625" style="80" customWidth="1"/>
    <col min="11328" max="11328" width="3" style="80" customWidth="1"/>
    <col min="11329" max="11520" width="11.44140625" style="80"/>
    <col min="11521" max="11521" width="2.6640625" style="80" customWidth="1"/>
    <col min="11522" max="11522" width="37.33203125" style="80" bestFit="1" customWidth="1"/>
    <col min="11523" max="11583" width="2.6640625" style="80" customWidth="1"/>
    <col min="11584" max="11584" width="3" style="80" customWidth="1"/>
    <col min="11585" max="11776" width="11.44140625" style="80"/>
    <col min="11777" max="11777" width="2.6640625" style="80" customWidth="1"/>
    <col min="11778" max="11778" width="37.33203125" style="80" bestFit="1" customWidth="1"/>
    <col min="11779" max="11839" width="2.6640625" style="80" customWidth="1"/>
    <col min="11840" max="11840" width="3" style="80" customWidth="1"/>
    <col min="11841" max="12032" width="11.44140625" style="80"/>
    <col min="12033" max="12033" width="2.6640625" style="80" customWidth="1"/>
    <col min="12034" max="12034" width="37.33203125" style="80" bestFit="1" customWidth="1"/>
    <col min="12035" max="12095" width="2.6640625" style="80" customWidth="1"/>
    <col min="12096" max="12096" width="3" style="80" customWidth="1"/>
    <col min="12097" max="12288" width="11.44140625" style="80"/>
    <col min="12289" max="12289" width="2.6640625" style="80" customWidth="1"/>
    <col min="12290" max="12290" width="37.33203125" style="80" bestFit="1" customWidth="1"/>
    <col min="12291" max="12351" width="2.6640625" style="80" customWidth="1"/>
    <col min="12352" max="12352" width="3" style="80" customWidth="1"/>
    <col min="12353" max="12544" width="11.44140625" style="80"/>
    <col min="12545" max="12545" width="2.6640625" style="80" customWidth="1"/>
    <col min="12546" max="12546" width="37.33203125" style="80" bestFit="1" customWidth="1"/>
    <col min="12547" max="12607" width="2.6640625" style="80" customWidth="1"/>
    <col min="12608" max="12608" width="3" style="80" customWidth="1"/>
    <col min="12609" max="12800" width="11.44140625" style="80"/>
    <col min="12801" max="12801" width="2.6640625" style="80" customWidth="1"/>
    <col min="12802" max="12802" width="37.33203125" style="80" bestFit="1" customWidth="1"/>
    <col min="12803" max="12863" width="2.6640625" style="80" customWidth="1"/>
    <col min="12864" max="12864" width="3" style="80" customWidth="1"/>
    <col min="12865" max="13056" width="11.44140625" style="80"/>
    <col min="13057" max="13057" width="2.6640625" style="80" customWidth="1"/>
    <col min="13058" max="13058" width="37.33203125" style="80" bestFit="1" customWidth="1"/>
    <col min="13059" max="13119" width="2.6640625" style="80" customWidth="1"/>
    <col min="13120" max="13120" width="3" style="80" customWidth="1"/>
    <col min="13121" max="13312" width="11.44140625" style="80"/>
    <col min="13313" max="13313" width="2.6640625" style="80" customWidth="1"/>
    <col min="13314" max="13314" width="37.33203125" style="80" bestFit="1" customWidth="1"/>
    <col min="13315" max="13375" width="2.6640625" style="80" customWidth="1"/>
    <col min="13376" max="13376" width="3" style="80" customWidth="1"/>
    <col min="13377" max="13568" width="11.44140625" style="80"/>
    <col min="13569" max="13569" width="2.6640625" style="80" customWidth="1"/>
    <col min="13570" max="13570" width="37.33203125" style="80" bestFit="1" customWidth="1"/>
    <col min="13571" max="13631" width="2.6640625" style="80" customWidth="1"/>
    <col min="13632" max="13632" width="3" style="80" customWidth="1"/>
    <col min="13633" max="13824" width="11.44140625" style="80"/>
    <col min="13825" max="13825" width="2.6640625" style="80" customWidth="1"/>
    <col min="13826" max="13826" width="37.33203125" style="80" bestFit="1" customWidth="1"/>
    <col min="13827" max="13887" width="2.6640625" style="80" customWidth="1"/>
    <col min="13888" max="13888" width="3" style="80" customWidth="1"/>
    <col min="13889" max="14080" width="11.44140625" style="80"/>
    <col min="14081" max="14081" width="2.6640625" style="80" customWidth="1"/>
    <col min="14082" max="14082" width="37.33203125" style="80" bestFit="1" customWidth="1"/>
    <col min="14083" max="14143" width="2.6640625" style="80" customWidth="1"/>
    <col min="14144" max="14144" width="3" style="80" customWidth="1"/>
    <col min="14145" max="14336" width="11.44140625" style="80"/>
    <col min="14337" max="14337" width="2.6640625" style="80" customWidth="1"/>
    <col min="14338" max="14338" width="37.33203125" style="80" bestFit="1" customWidth="1"/>
    <col min="14339" max="14399" width="2.6640625" style="80" customWidth="1"/>
    <col min="14400" max="14400" width="3" style="80" customWidth="1"/>
    <col min="14401" max="14592" width="11.44140625" style="80"/>
    <col min="14593" max="14593" width="2.6640625" style="80" customWidth="1"/>
    <col min="14594" max="14594" width="37.33203125" style="80" bestFit="1" customWidth="1"/>
    <col min="14595" max="14655" width="2.6640625" style="80" customWidth="1"/>
    <col min="14656" max="14656" width="3" style="80" customWidth="1"/>
    <col min="14657" max="14848" width="11.44140625" style="80"/>
    <col min="14849" max="14849" width="2.6640625" style="80" customWidth="1"/>
    <col min="14850" max="14850" width="37.33203125" style="80" bestFit="1" customWidth="1"/>
    <col min="14851" max="14911" width="2.6640625" style="80" customWidth="1"/>
    <col min="14912" max="14912" width="3" style="80" customWidth="1"/>
    <col min="14913" max="15104" width="11.44140625" style="80"/>
    <col min="15105" max="15105" width="2.6640625" style="80" customWidth="1"/>
    <col min="15106" max="15106" width="37.33203125" style="80" bestFit="1" customWidth="1"/>
    <col min="15107" max="15167" width="2.6640625" style="80" customWidth="1"/>
    <col min="15168" max="15168" width="3" style="80" customWidth="1"/>
    <col min="15169" max="15360" width="11.44140625" style="80"/>
    <col min="15361" max="15361" width="2.6640625" style="80" customWidth="1"/>
    <col min="15362" max="15362" width="37.33203125" style="80" bestFit="1" customWidth="1"/>
    <col min="15363" max="15423" width="2.6640625" style="80" customWidth="1"/>
    <col min="15424" max="15424" width="3" style="80" customWidth="1"/>
    <col min="15425" max="15616" width="11.44140625" style="80"/>
    <col min="15617" max="15617" width="2.6640625" style="80" customWidth="1"/>
    <col min="15618" max="15618" width="37.33203125" style="80" bestFit="1" customWidth="1"/>
    <col min="15619" max="15679" width="2.6640625" style="80" customWidth="1"/>
    <col min="15680" max="15680" width="3" style="80" customWidth="1"/>
    <col min="15681" max="15872" width="11.44140625" style="80"/>
    <col min="15873" max="15873" width="2.6640625" style="80" customWidth="1"/>
    <col min="15874" max="15874" width="37.33203125" style="80" bestFit="1" customWidth="1"/>
    <col min="15875" max="15935" width="2.6640625" style="80" customWidth="1"/>
    <col min="15936" max="15936" width="3" style="80" customWidth="1"/>
    <col min="15937" max="16128" width="11.44140625" style="80"/>
    <col min="16129" max="16129" width="2.6640625" style="80" customWidth="1"/>
    <col min="16130" max="16130" width="37.33203125" style="80" bestFit="1" customWidth="1"/>
    <col min="16131" max="16191" width="2.6640625" style="80" customWidth="1"/>
    <col min="16192" max="16192" width="3" style="80" customWidth="1"/>
    <col min="16193" max="16384" width="11.44140625" style="80"/>
  </cols>
  <sheetData>
    <row r="1" spans="1:64" ht="13.8" thickBot="1" x14ac:dyDescent="0.35">
      <c r="A1" s="76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9"/>
    </row>
    <row r="2" spans="1:64" ht="20.399999999999999" thickBot="1" x14ac:dyDescent="0.55000000000000004">
      <c r="A2" s="81"/>
      <c r="B2" s="82" t="s">
        <v>34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4"/>
    </row>
    <row r="3" spans="1:64" ht="13.8" thickBot="1" x14ac:dyDescent="0.35">
      <c r="A3" s="81"/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4"/>
    </row>
    <row r="4" spans="1:64" ht="13.8" customHeight="1" x14ac:dyDescent="0.3">
      <c r="A4" s="81"/>
      <c r="B4" s="85"/>
      <c r="C4" s="87">
        <v>42917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>
        <v>42979</v>
      </c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4"/>
    </row>
    <row r="5" spans="1:64" ht="13.8" thickBot="1" x14ac:dyDescent="0.35">
      <c r="A5" s="81"/>
      <c r="B5" s="85"/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90">
        <v>6</v>
      </c>
      <c r="I5" s="90">
        <v>7</v>
      </c>
      <c r="J5" s="90">
        <v>8</v>
      </c>
      <c r="K5" s="90">
        <v>9</v>
      </c>
      <c r="L5" s="90">
        <v>10</v>
      </c>
      <c r="M5" s="90">
        <v>11</v>
      </c>
      <c r="N5" s="90">
        <v>12</v>
      </c>
      <c r="O5" s="90">
        <v>13</v>
      </c>
      <c r="P5" s="90">
        <v>14</v>
      </c>
      <c r="Q5" s="90">
        <v>15</v>
      </c>
      <c r="R5" s="90">
        <v>16</v>
      </c>
      <c r="S5" s="90">
        <v>17</v>
      </c>
      <c r="T5" s="90">
        <v>18</v>
      </c>
      <c r="U5" s="90">
        <v>19</v>
      </c>
      <c r="V5" s="90">
        <v>20</v>
      </c>
      <c r="W5" s="90">
        <v>21</v>
      </c>
      <c r="X5" s="90">
        <v>22</v>
      </c>
      <c r="Y5" s="90">
        <v>23</v>
      </c>
      <c r="Z5" s="90">
        <v>24</v>
      </c>
      <c r="AA5" s="90">
        <v>25</v>
      </c>
      <c r="AB5" s="90">
        <v>26</v>
      </c>
      <c r="AC5" s="90">
        <v>27</v>
      </c>
      <c r="AD5" s="90">
        <v>28</v>
      </c>
      <c r="AE5" s="90">
        <v>29</v>
      </c>
      <c r="AF5" s="90">
        <v>30</v>
      </c>
      <c r="AG5" s="90">
        <v>31</v>
      </c>
      <c r="AH5" s="90">
        <v>1</v>
      </c>
      <c r="AI5" s="90">
        <v>2</v>
      </c>
      <c r="AJ5" s="90">
        <v>3</v>
      </c>
      <c r="AK5" s="90">
        <v>4</v>
      </c>
      <c r="AL5" s="90">
        <v>5</v>
      </c>
      <c r="AM5" s="90">
        <v>6</v>
      </c>
      <c r="AN5" s="90">
        <v>7</v>
      </c>
      <c r="AO5" s="90">
        <v>8</v>
      </c>
      <c r="AP5" s="90">
        <v>9</v>
      </c>
      <c r="AQ5" s="90">
        <v>10</v>
      </c>
      <c r="AR5" s="90">
        <v>11</v>
      </c>
      <c r="AS5" s="90">
        <v>12</v>
      </c>
      <c r="AT5" s="90">
        <v>13</v>
      </c>
      <c r="AU5" s="90">
        <v>14</v>
      </c>
      <c r="AV5" s="90">
        <v>15</v>
      </c>
      <c r="AW5" s="90">
        <v>16</v>
      </c>
      <c r="AX5" s="90">
        <v>17</v>
      </c>
      <c r="AY5" s="90">
        <v>18</v>
      </c>
      <c r="AZ5" s="90">
        <v>19</v>
      </c>
      <c r="BA5" s="90">
        <v>20</v>
      </c>
      <c r="BB5" s="90">
        <v>21</v>
      </c>
      <c r="BC5" s="90">
        <v>22</v>
      </c>
      <c r="BD5" s="90">
        <v>23</v>
      </c>
      <c r="BE5" s="90">
        <v>24</v>
      </c>
      <c r="BF5" s="90">
        <v>25</v>
      </c>
      <c r="BG5" s="90">
        <v>26</v>
      </c>
      <c r="BH5" s="90">
        <v>27</v>
      </c>
      <c r="BI5" s="90">
        <v>28</v>
      </c>
      <c r="BJ5" s="90">
        <v>29</v>
      </c>
      <c r="BK5" s="90">
        <v>30</v>
      </c>
      <c r="BL5" s="84"/>
    </row>
    <row r="6" spans="1:64" ht="14.25" customHeight="1" x14ac:dyDescent="0.3">
      <c r="A6" s="84"/>
      <c r="B6" s="91" t="s">
        <v>35</v>
      </c>
      <c r="C6" s="92"/>
      <c r="D6" s="93"/>
      <c r="E6" s="93"/>
      <c r="F6" s="94"/>
      <c r="G6" s="95" t="s">
        <v>36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6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4"/>
      <c r="AT6" s="95" t="s">
        <v>36</v>
      </c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84"/>
    </row>
    <row r="7" spans="1:64" ht="13.5" customHeight="1" x14ac:dyDescent="0.3">
      <c r="A7" s="84"/>
      <c r="B7" s="97" t="s">
        <v>37</v>
      </c>
      <c r="C7" s="98"/>
      <c r="D7" s="99"/>
      <c r="E7" s="99"/>
      <c r="F7" s="99"/>
      <c r="G7" s="99"/>
      <c r="H7" s="99"/>
      <c r="I7" s="99"/>
      <c r="J7" s="99"/>
      <c r="K7" s="99"/>
      <c r="L7" s="99"/>
      <c r="M7" s="100"/>
      <c r="N7" s="101" t="s">
        <v>38</v>
      </c>
      <c r="O7" s="99"/>
      <c r="P7" s="99"/>
      <c r="Q7" s="99"/>
      <c r="R7" s="99"/>
      <c r="S7" s="99"/>
      <c r="T7" s="99"/>
      <c r="U7" s="99"/>
      <c r="V7" s="99"/>
      <c r="W7" s="102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100"/>
      <c r="BA7" s="101" t="s">
        <v>38</v>
      </c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84"/>
    </row>
    <row r="8" spans="1:64" ht="12.75" customHeight="1" x14ac:dyDescent="0.3">
      <c r="A8" s="84"/>
      <c r="B8" s="97" t="s">
        <v>39</v>
      </c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3"/>
      <c r="U8" s="101" t="s">
        <v>40</v>
      </c>
      <c r="V8" s="99"/>
      <c r="W8" s="102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103"/>
      <c r="BH8" s="101" t="s">
        <v>40</v>
      </c>
      <c r="BI8" s="99"/>
      <c r="BJ8" s="99"/>
      <c r="BK8" s="99"/>
      <c r="BL8" s="84"/>
    </row>
    <row r="9" spans="1:64" x14ac:dyDescent="0.3">
      <c r="A9" s="84"/>
      <c r="B9" s="97"/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102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84"/>
    </row>
    <row r="10" spans="1:64" x14ac:dyDescent="0.3">
      <c r="A10" s="84"/>
      <c r="B10" s="97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102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84"/>
    </row>
    <row r="11" spans="1:64" s="106" customFormat="1" x14ac:dyDescent="0.3">
      <c r="A11" s="84"/>
      <c r="B11" s="104"/>
      <c r="C11" s="105"/>
      <c r="BL11" s="84"/>
    </row>
    <row r="12" spans="1:64" s="106" customFormat="1" x14ac:dyDescent="0.3">
      <c r="A12" s="84"/>
      <c r="B12" s="104"/>
      <c r="C12" s="105"/>
      <c r="BL12" s="84"/>
    </row>
    <row r="13" spans="1:64" s="106" customFormat="1" x14ac:dyDescent="0.3">
      <c r="A13" s="84"/>
      <c r="B13" s="104"/>
      <c r="C13" s="105"/>
      <c r="BL13" s="84"/>
    </row>
    <row r="14" spans="1:64" s="106" customFormat="1" ht="15" customHeight="1" x14ac:dyDescent="0.3">
      <c r="A14" s="84"/>
      <c r="B14" s="104"/>
      <c r="C14" s="107"/>
      <c r="BL14" s="84"/>
    </row>
    <row r="15" spans="1:64" s="106" customFormat="1" x14ac:dyDescent="0.3">
      <c r="A15" s="84"/>
      <c r="B15" s="104"/>
      <c r="C15" s="107"/>
      <c r="BL15" s="84"/>
    </row>
    <row r="16" spans="1:64" s="106" customFormat="1" ht="13.2" customHeight="1" x14ac:dyDescent="0.3">
      <c r="A16" s="84"/>
      <c r="B16" s="104"/>
      <c r="C16" s="107"/>
      <c r="BL16" s="84"/>
    </row>
    <row r="17" spans="1:64" s="106" customFormat="1" x14ac:dyDescent="0.3">
      <c r="A17" s="84"/>
      <c r="B17" s="104"/>
      <c r="C17" s="107"/>
      <c r="BL17" s="84"/>
    </row>
    <row r="18" spans="1:64" s="106" customFormat="1" x14ac:dyDescent="0.3">
      <c r="A18" s="84"/>
      <c r="B18" s="104"/>
      <c r="C18" s="107"/>
      <c r="BL18" s="84"/>
    </row>
    <row r="19" spans="1:64" s="106" customFormat="1" ht="14.25" customHeight="1" x14ac:dyDescent="0.3">
      <c r="A19" s="84"/>
      <c r="B19" s="104"/>
      <c r="C19" s="107"/>
      <c r="BL19" s="84"/>
    </row>
    <row r="20" spans="1:64" s="106" customFormat="1" ht="14.25" customHeight="1" x14ac:dyDescent="0.3">
      <c r="A20" s="84"/>
      <c r="B20" s="104"/>
      <c r="C20" s="107"/>
      <c r="BL20" s="84"/>
    </row>
    <row r="21" spans="1:64" s="106" customFormat="1" ht="14.25" customHeight="1" x14ac:dyDescent="0.3">
      <c r="A21" s="84"/>
      <c r="B21" s="104"/>
      <c r="C21" s="105"/>
      <c r="BL21" s="84"/>
    </row>
    <row r="22" spans="1:64" x14ac:dyDescent="0.3">
      <c r="A22" s="84"/>
      <c r="B22" s="97"/>
      <c r="C22" s="105"/>
      <c r="D22" s="102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2"/>
      <c r="V22" s="102"/>
      <c r="W22" s="102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84"/>
    </row>
    <row r="23" spans="1:64" x14ac:dyDescent="0.3">
      <c r="A23" s="84"/>
      <c r="B23" s="97"/>
      <c r="C23" s="105"/>
      <c r="D23" s="10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2"/>
      <c r="V23" s="102"/>
      <c r="W23" s="102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84"/>
    </row>
    <row r="24" spans="1:64" x14ac:dyDescent="0.3">
      <c r="A24" s="81"/>
      <c r="B24" s="108"/>
      <c r="C24" s="102"/>
      <c r="D24" s="102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2"/>
      <c r="V24" s="102"/>
      <c r="W24" s="102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84"/>
    </row>
    <row r="25" spans="1:64" x14ac:dyDescent="0.3">
      <c r="A25" s="81"/>
      <c r="B25" s="108"/>
      <c r="C25" s="102"/>
      <c r="D25" s="102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2"/>
      <c r="V25" s="102"/>
      <c r="W25" s="102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84"/>
    </row>
    <row r="26" spans="1:64" x14ac:dyDescent="0.3">
      <c r="A26" s="81"/>
      <c r="B26" s="108"/>
      <c r="C26" s="102"/>
      <c r="D26" s="102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2"/>
      <c r="V26" s="102"/>
      <c r="W26" s="102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84"/>
    </row>
    <row r="27" spans="1:64" x14ac:dyDescent="0.3">
      <c r="A27" s="81"/>
      <c r="B27" s="108"/>
      <c r="C27" s="102"/>
      <c r="D27" s="102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2"/>
      <c r="V27" s="102"/>
      <c r="W27" s="102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84"/>
    </row>
    <row r="28" spans="1:64" x14ac:dyDescent="0.3">
      <c r="A28" s="81"/>
      <c r="B28" s="108"/>
      <c r="C28" s="102"/>
      <c r="D28" s="102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2"/>
      <c r="V28" s="102"/>
      <c r="W28" s="102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84"/>
    </row>
    <row r="29" spans="1:64" x14ac:dyDescent="0.3">
      <c r="A29" s="81"/>
      <c r="B29" s="108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2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84"/>
    </row>
    <row r="30" spans="1:64" x14ac:dyDescent="0.3">
      <c r="A30" s="81"/>
      <c r="B30" s="108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2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84"/>
    </row>
    <row r="31" spans="1:64" x14ac:dyDescent="0.3">
      <c r="A31" s="81"/>
      <c r="B31" s="108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2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84"/>
    </row>
    <row r="32" spans="1:64" x14ac:dyDescent="0.3">
      <c r="A32" s="81"/>
      <c r="B32" s="108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2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84"/>
    </row>
    <row r="33" spans="1:64" x14ac:dyDescent="0.3">
      <c r="A33" s="81"/>
      <c r="B33" s="108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2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84"/>
    </row>
    <row r="34" spans="1:64" x14ac:dyDescent="0.3">
      <c r="A34" s="81"/>
      <c r="B34" s="108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2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84"/>
    </row>
    <row r="35" spans="1:64" x14ac:dyDescent="0.3">
      <c r="A35" s="81"/>
      <c r="B35" s="108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2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84"/>
    </row>
    <row r="36" spans="1:64" x14ac:dyDescent="0.3">
      <c r="A36" s="81"/>
      <c r="B36" s="108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2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84"/>
    </row>
    <row r="37" spans="1:64" x14ac:dyDescent="0.3">
      <c r="A37" s="81"/>
      <c r="B37" s="108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2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84"/>
    </row>
    <row r="38" spans="1:64" x14ac:dyDescent="0.3">
      <c r="A38" s="81"/>
      <c r="B38" s="108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2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84"/>
    </row>
    <row r="39" spans="1:64" x14ac:dyDescent="0.3">
      <c r="A39" s="81"/>
      <c r="B39" s="108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2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84"/>
    </row>
    <row r="40" spans="1:64" x14ac:dyDescent="0.3">
      <c r="A40" s="81"/>
      <c r="B40" s="108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2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84"/>
    </row>
    <row r="41" spans="1:64" x14ac:dyDescent="0.3">
      <c r="A41" s="81"/>
      <c r="B41" s="108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2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84"/>
    </row>
    <row r="42" spans="1:64" x14ac:dyDescent="0.3">
      <c r="A42" s="81"/>
      <c r="B42" s="108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2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84"/>
    </row>
    <row r="43" spans="1:64" x14ac:dyDescent="0.3">
      <c r="A43" s="81"/>
      <c r="B43" s="108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2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84"/>
    </row>
    <row r="44" spans="1:64" x14ac:dyDescent="0.3">
      <c r="A44" s="81"/>
      <c r="B44" s="108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2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84"/>
    </row>
    <row r="45" spans="1:64" x14ac:dyDescent="0.3">
      <c r="A45" s="81"/>
      <c r="B45" s="108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2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84"/>
    </row>
    <row r="46" spans="1:64" ht="13.8" thickBot="1" x14ac:dyDescent="0.35">
      <c r="A46" s="81"/>
      <c r="B46" s="109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1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84"/>
    </row>
    <row r="47" spans="1:64" ht="13.8" thickBot="1" x14ac:dyDescent="0.35">
      <c r="A47" s="112"/>
      <c r="B47" s="113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5"/>
    </row>
    <row r="48" spans="1:64" x14ac:dyDescent="0.3">
      <c r="A48" s="116"/>
      <c r="B48" s="117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</row>
    <row r="49" spans="1:63" x14ac:dyDescent="0.3">
      <c r="A49" s="116"/>
      <c r="B49" s="117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</row>
    <row r="50" spans="1:63" x14ac:dyDescent="0.3">
      <c r="A50" s="116"/>
      <c r="B50" s="117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</row>
    <row r="51" spans="1:63" x14ac:dyDescent="0.3">
      <c r="A51" s="116"/>
      <c r="B51" s="117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</row>
    <row r="52" spans="1:63" x14ac:dyDescent="0.3">
      <c r="A52" s="116"/>
      <c r="B52" s="117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</row>
    <row r="53" spans="1:63" x14ac:dyDescent="0.3">
      <c r="A53" s="116"/>
      <c r="B53" s="117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</row>
    <row r="54" spans="1:63" x14ac:dyDescent="0.3">
      <c r="A54" s="116"/>
      <c r="B54" s="117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</row>
    <row r="55" spans="1:63" x14ac:dyDescent="0.3">
      <c r="A55" s="116"/>
      <c r="B55" s="117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</row>
    <row r="56" spans="1:63" x14ac:dyDescent="0.3">
      <c r="A56" s="116"/>
      <c r="B56" s="117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</row>
    <row r="57" spans="1:63" x14ac:dyDescent="0.3">
      <c r="A57" s="116"/>
      <c r="B57" s="117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</row>
    <row r="58" spans="1:63" x14ac:dyDescent="0.3">
      <c r="A58" s="116"/>
      <c r="B58" s="117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</row>
    <row r="59" spans="1:63" x14ac:dyDescent="0.3">
      <c r="A59" s="116"/>
      <c r="B59" s="117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</row>
    <row r="60" spans="1:63" x14ac:dyDescent="0.3">
      <c r="A60" s="116"/>
      <c r="B60" s="117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</row>
    <row r="61" spans="1:63" x14ac:dyDescent="0.3">
      <c r="A61" s="116"/>
      <c r="B61" s="117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</row>
    <row r="62" spans="1:63" x14ac:dyDescent="0.3">
      <c r="A62" s="116"/>
      <c r="B62" s="117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</row>
    <row r="63" spans="1:63" x14ac:dyDescent="0.3">
      <c r="A63" s="116"/>
      <c r="B63" s="117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</row>
    <row r="64" spans="1:63" x14ac:dyDescent="0.3">
      <c r="A64" s="116"/>
      <c r="B64" s="117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</row>
    <row r="65" spans="1:63" x14ac:dyDescent="0.3">
      <c r="A65" s="116"/>
      <c r="B65" s="117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</row>
    <row r="66" spans="1:63" x14ac:dyDescent="0.3">
      <c r="A66" s="116"/>
      <c r="B66" s="117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</row>
    <row r="67" spans="1:63" x14ac:dyDescent="0.3">
      <c r="A67" s="116"/>
      <c r="B67" s="117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</row>
    <row r="68" spans="1:63" x14ac:dyDescent="0.3">
      <c r="A68" s="116"/>
      <c r="B68" s="117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</row>
    <row r="69" spans="1:63" x14ac:dyDescent="0.3">
      <c r="A69" s="116"/>
      <c r="B69" s="117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</row>
    <row r="70" spans="1:63" x14ac:dyDescent="0.3">
      <c r="A70" s="116"/>
      <c r="B70" s="117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</row>
    <row r="71" spans="1:63" x14ac:dyDescent="0.3">
      <c r="A71" s="116"/>
      <c r="B71" s="117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</row>
    <row r="72" spans="1:63" x14ac:dyDescent="0.3">
      <c r="A72" s="116"/>
      <c r="B72" s="117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</row>
    <row r="73" spans="1:63" x14ac:dyDescent="0.3">
      <c r="A73" s="116"/>
      <c r="B73" s="117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</row>
    <row r="74" spans="1:63" x14ac:dyDescent="0.3">
      <c r="A74" s="116"/>
      <c r="B74" s="117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</row>
    <row r="75" spans="1:63" x14ac:dyDescent="0.3">
      <c r="A75" s="116"/>
      <c r="B75" s="117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</row>
    <row r="76" spans="1:63" x14ac:dyDescent="0.3">
      <c r="A76" s="116"/>
      <c r="B76" s="117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</row>
    <row r="77" spans="1:63" x14ac:dyDescent="0.3">
      <c r="A77" s="116"/>
      <c r="B77" s="117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</row>
    <row r="78" spans="1:63" x14ac:dyDescent="0.3">
      <c r="A78" s="116"/>
      <c r="B78" s="117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</row>
    <row r="79" spans="1:63" x14ac:dyDescent="0.3">
      <c r="A79" s="116"/>
      <c r="B79" s="117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</row>
    <row r="80" spans="1:63" x14ac:dyDescent="0.3">
      <c r="A80" s="116"/>
      <c r="B80" s="117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</row>
    <row r="81" spans="1:63" x14ac:dyDescent="0.3">
      <c r="A81" s="116"/>
      <c r="B81" s="117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</row>
    <row r="82" spans="1:63" x14ac:dyDescent="0.3">
      <c r="A82" s="116"/>
      <c r="B82" s="117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</row>
    <row r="83" spans="1:63" x14ac:dyDescent="0.3">
      <c r="A83" s="116"/>
      <c r="B83" s="117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</row>
    <row r="84" spans="1:63" x14ac:dyDescent="0.3">
      <c r="A84" s="116"/>
      <c r="B84" s="117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</row>
    <row r="85" spans="1:63" x14ac:dyDescent="0.3">
      <c r="A85" s="116"/>
      <c r="B85" s="117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</row>
    <row r="86" spans="1:63" x14ac:dyDescent="0.3">
      <c r="A86" s="116"/>
      <c r="B86" s="117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</row>
    <row r="87" spans="1:63" x14ac:dyDescent="0.3">
      <c r="A87" s="116"/>
      <c r="B87" s="117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</row>
    <row r="88" spans="1:63" x14ac:dyDescent="0.3">
      <c r="A88" s="116"/>
      <c r="B88" s="117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</row>
    <row r="89" spans="1:63" x14ac:dyDescent="0.3">
      <c r="A89" s="116"/>
      <c r="B89" s="117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</row>
    <row r="90" spans="1:63" x14ac:dyDescent="0.3">
      <c r="A90" s="116"/>
      <c r="B90" s="117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</row>
    <row r="91" spans="1:63" x14ac:dyDescent="0.3">
      <c r="A91" s="116"/>
      <c r="B91" s="117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</row>
    <row r="92" spans="1:63" x14ac:dyDescent="0.3">
      <c r="A92" s="116"/>
      <c r="B92" s="117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</row>
    <row r="93" spans="1:63" x14ac:dyDescent="0.3">
      <c r="A93" s="116"/>
      <c r="B93" s="117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</row>
    <row r="94" spans="1:63" x14ac:dyDescent="0.3">
      <c r="A94" s="116"/>
      <c r="B94" s="117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</row>
    <row r="95" spans="1:63" x14ac:dyDescent="0.3">
      <c r="A95" s="116"/>
      <c r="B95" s="117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</row>
    <row r="96" spans="1:63" x14ac:dyDescent="0.3">
      <c r="A96" s="116"/>
      <c r="B96" s="117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</row>
    <row r="97" spans="1:63" x14ac:dyDescent="0.3">
      <c r="A97" s="116"/>
      <c r="B97" s="117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</row>
    <row r="98" spans="1:63" x14ac:dyDescent="0.3">
      <c r="A98" s="116"/>
      <c r="B98" s="117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</row>
    <row r="99" spans="1:63" x14ac:dyDescent="0.3">
      <c r="A99" s="116"/>
      <c r="B99" s="117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</row>
    <row r="100" spans="1:63" x14ac:dyDescent="0.3">
      <c r="A100" s="116"/>
      <c r="B100" s="117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</row>
    <row r="101" spans="1:63" x14ac:dyDescent="0.3">
      <c r="A101" s="116"/>
      <c r="B101" s="117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</row>
    <row r="102" spans="1:63" x14ac:dyDescent="0.3">
      <c r="A102" s="116"/>
      <c r="B102" s="117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</row>
    <row r="103" spans="1:63" x14ac:dyDescent="0.3">
      <c r="A103" s="116"/>
      <c r="B103" s="117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</row>
    <row r="104" spans="1:63" x14ac:dyDescent="0.3">
      <c r="A104" s="116"/>
      <c r="B104" s="117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</row>
    <row r="105" spans="1:63" x14ac:dyDescent="0.3">
      <c r="A105" s="116"/>
      <c r="B105" s="117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</row>
    <row r="106" spans="1:63" x14ac:dyDescent="0.3">
      <c r="A106" s="116"/>
      <c r="B106" s="117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</row>
    <row r="107" spans="1:63" x14ac:dyDescent="0.3">
      <c r="A107" s="116"/>
      <c r="B107" s="117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</row>
    <row r="108" spans="1:63" x14ac:dyDescent="0.3">
      <c r="A108" s="116"/>
      <c r="B108" s="117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</row>
    <row r="109" spans="1:63" x14ac:dyDescent="0.3">
      <c r="A109" s="116"/>
      <c r="B109" s="117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</row>
    <row r="110" spans="1:63" x14ac:dyDescent="0.3">
      <c r="A110" s="116"/>
      <c r="B110" s="117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</row>
    <row r="111" spans="1:63" x14ac:dyDescent="0.3">
      <c r="A111" s="116"/>
      <c r="B111" s="117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</row>
    <row r="112" spans="1:63" x14ac:dyDescent="0.3">
      <c r="A112" s="116"/>
      <c r="B112" s="117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</row>
    <row r="113" spans="1:63" x14ac:dyDescent="0.3">
      <c r="A113" s="116"/>
      <c r="B113" s="117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</row>
    <row r="114" spans="1:63" x14ac:dyDescent="0.3">
      <c r="A114" s="116"/>
      <c r="B114" s="117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</row>
    <row r="115" spans="1:63" x14ac:dyDescent="0.3">
      <c r="A115" s="116"/>
      <c r="B115" s="117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</row>
    <row r="116" spans="1:63" x14ac:dyDescent="0.3">
      <c r="A116" s="116"/>
      <c r="B116" s="117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</row>
    <row r="117" spans="1:63" x14ac:dyDescent="0.3">
      <c r="A117" s="116"/>
      <c r="B117" s="117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</row>
    <row r="118" spans="1:63" x14ac:dyDescent="0.3">
      <c r="A118" s="116"/>
      <c r="B118" s="117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</row>
    <row r="119" spans="1:63" x14ac:dyDescent="0.3">
      <c r="A119" s="116"/>
      <c r="B119" s="117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</row>
    <row r="120" spans="1:63" x14ac:dyDescent="0.3">
      <c r="A120" s="116"/>
      <c r="B120" s="117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</row>
    <row r="121" spans="1:63" x14ac:dyDescent="0.3">
      <c r="A121" s="116"/>
      <c r="B121" s="117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</row>
    <row r="122" spans="1:63" x14ac:dyDescent="0.3">
      <c r="A122" s="116"/>
      <c r="B122" s="117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</row>
    <row r="123" spans="1:63" x14ac:dyDescent="0.3">
      <c r="A123" s="116"/>
      <c r="B123" s="117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</row>
    <row r="124" spans="1:63" x14ac:dyDescent="0.3">
      <c r="A124" s="116"/>
      <c r="B124" s="117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</row>
    <row r="125" spans="1:63" x14ac:dyDescent="0.3">
      <c r="A125" s="116"/>
      <c r="B125" s="117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</row>
    <row r="126" spans="1:63" x14ac:dyDescent="0.3">
      <c r="A126" s="116"/>
      <c r="B126" s="117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</row>
    <row r="127" spans="1:63" x14ac:dyDescent="0.3">
      <c r="A127" s="116"/>
      <c r="B127" s="117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</row>
    <row r="128" spans="1:63" x14ac:dyDescent="0.3">
      <c r="A128" s="116"/>
      <c r="B128" s="117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</row>
    <row r="129" spans="1:63" x14ac:dyDescent="0.3">
      <c r="A129" s="116"/>
      <c r="B129" s="117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</row>
    <row r="130" spans="1:63" x14ac:dyDescent="0.3">
      <c r="A130" s="116"/>
      <c r="B130" s="117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</row>
    <row r="131" spans="1:63" x14ac:dyDescent="0.3">
      <c r="A131" s="116"/>
      <c r="B131" s="117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</row>
    <row r="132" spans="1:63" x14ac:dyDescent="0.3">
      <c r="A132" s="116"/>
      <c r="B132" s="117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</row>
    <row r="133" spans="1:63" x14ac:dyDescent="0.3">
      <c r="A133" s="116"/>
      <c r="B133" s="117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</row>
    <row r="134" spans="1:63" x14ac:dyDescent="0.3">
      <c r="A134" s="116"/>
      <c r="B134" s="117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</row>
    <row r="135" spans="1:63" x14ac:dyDescent="0.3">
      <c r="A135" s="116"/>
      <c r="B135" s="117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</row>
    <row r="136" spans="1:63" s="116" customFormat="1" x14ac:dyDescent="0.3">
      <c r="B136" s="117"/>
    </row>
    <row r="137" spans="1:63" s="116" customFormat="1" x14ac:dyDescent="0.3">
      <c r="B137" s="117"/>
    </row>
    <row r="138" spans="1:63" s="116" customFormat="1" x14ac:dyDescent="0.3">
      <c r="B138" s="117"/>
    </row>
    <row r="139" spans="1:63" s="116" customFormat="1" x14ac:dyDescent="0.3">
      <c r="B139" s="117"/>
    </row>
    <row r="140" spans="1:63" s="116" customFormat="1" x14ac:dyDescent="0.3">
      <c r="B140" s="117"/>
    </row>
    <row r="141" spans="1:63" s="116" customFormat="1" x14ac:dyDescent="0.3">
      <c r="B141" s="117"/>
    </row>
    <row r="142" spans="1:63" s="116" customFormat="1" x14ac:dyDescent="0.3">
      <c r="B142" s="117"/>
    </row>
    <row r="143" spans="1:63" s="116" customFormat="1" x14ac:dyDescent="0.3">
      <c r="B143" s="117"/>
    </row>
    <row r="144" spans="1:63" s="116" customFormat="1" x14ac:dyDescent="0.3">
      <c r="B144" s="117"/>
    </row>
    <row r="145" spans="2:2" s="116" customFormat="1" x14ac:dyDescent="0.3">
      <c r="B145" s="117"/>
    </row>
    <row r="146" spans="2:2" s="116" customFormat="1" x14ac:dyDescent="0.3">
      <c r="B146" s="117"/>
    </row>
    <row r="147" spans="2:2" s="116" customFormat="1" x14ac:dyDescent="0.3">
      <c r="B147" s="117"/>
    </row>
    <row r="148" spans="2:2" s="116" customFormat="1" x14ac:dyDescent="0.3">
      <c r="B148" s="117"/>
    </row>
    <row r="149" spans="2:2" s="116" customFormat="1" x14ac:dyDescent="0.3">
      <c r="B149" s="117"/>
    </row>
    <row r="150" spans="2:2" s="116" customFormat="1" x14ac:dyDescent="0.3">
      <c r="B150" s="117"/>
    </row>
    <row r="151" spans="2:2" s="116" customFormat="1" x14ac:dyDescent="0.3">
      <c r="B151" s="117"/>
    </row>
    <row r="152" spans="2:2" s="116" customFormat="1" x14ac:dyDescent="0.3">
      <c r="B152" s="117"/>
    </row>
    <row r="153" spans="2:2" s="116" customFormat="1" x14ac:dyDescent="0.3">
      <c r="B153" s="117"/>
    </row>
    <row r="154" spans="2:2" s="116" customFormat="1" x14ac:dyDescent="0.3">
      <c r="B154" s="117"/>
    </row>
    <row r="155" spans="2:2" s="116" customFormat="1" x14ac:dyDescent="0.3">
      <c r="B155" s="117"/>
    </row>
    <row r="156" spans="2:2" s="116" customFormat="1" x14ac:dyDescent="0.3">
      <c r="B156" s="117"/>
    </row>
    <row r="157" spans="2:2" s="116" customFormat="1" x14ac:dyDescent="0.3">
      <c r="B157" s="117"/>
    </row>
    <row r="158" spans="2:2" s="116" customFormat="1" x14ac:dyDescent="0.3">
      <c r="B158" s="117"/>
    </row>
    <row r="159" spans="2:2" s="116" customFormat="1" x14ac:dyDescent="0.3">
      <c r="B159" s="117"/>
    </row>
    <row r="160" spans="2:2" s="116" customFormat="1" x14ac:dyDescent="0.3">
      <c r="B160" s="117"/>
    </row>
    <row r="161" spans="2:2" s="116" customFormat="1" x14ac:dyDescent="0.3">
      <c r="B161" s="117"/>
    </row>
    <row r="162" spans="2:2" s="116" customFormat="1" x14ac:dyDescent="0.3">
      <c r="B162" s="117"/>
    </row>
    <row r="163" spans="2:2" s="116" customFormat="1" x14ac:dyDescent="0.3">
      <c r="B163" s="117"/>
    </row>
    <row r="164" spans="2:2" s="116" customFormat="1" x14ac:dyDescent="0.3">
      <c r="B164" s="117"/>
    </row>
    <row r="165" spans="2:2" s="116" customFormat="1" x14ac:dyDescent="0.3">
      <c r="B165" s="117"/>
    </row>
    <row r="166" spans="2:2" s="116" customFormat="1" x14ac:dyDescent="0.3">
      <c r="B166" s="117"/>
    </row>
    <row r="167" spans="2:2" s="116" customFormat="1" x14ac:dyDescent="0.3">
      <c r="B167" s="117"/>
    </row>
    <row r="168" spans="2:2" s="116" customFormat="1" x14ac:dyDescent="0.3">
      <c r="B168" s="117"/>
    </row>
    <row r="169" spans="2:2" s="116" customFormat="1" x14ac:dyDescent="0.3">
      <c r="B169" s="117"/>
    </row>
    <row r="170" spans="2:2" s="116" customFormat="1" x14ac:dyDescent="0.3">
      <c r="B170" s="117"/>
    </row>
    <row r="171" spans="2:2" s="116" customFormat="1" x14ac:dyDescent="0.3">
      <c r="B171" s="117"/>
    </row>
    <row r="172" spans="2:2" s="116" customFormat="1" x14ac:dyDescent="0.3">
      <c r="B172" s="117"/>
    </row>
    <row r="173" spans="2:2" s="116" customFormat="1" x14ac:dyDescent="0.3">
      <c r="B173" s="117"/>
    </row>
    <row r="174" spans="2:2" s="116" customFormat="1" x14ac:dyDescent="0.3">
      <c r="B174" s="117"/>
    </row>
    <row r="175" spans="2:2" s="116" customFormat="1" x14ac:dyDescent="0.3">
      <c r="B175" s="117"/>
    </row>
    <row r="176" spans="2:2" s="116" customFormat="1" x14ac:dyDescent="0.3">
      <c r="B176" s="117"/>
    </row>
    <row r="177" spans="2:2" s="116" customFormat="1" x14ac:dyDescent="0.3">
      <c r="B177" s="117"/>
    </row>
    <row r="178" spans="2:2" s="116" customFormat="1" x14ac:dyDescent="0.3">
      <c r="B178" s="117"/>
    </row>
    <row r="179" spans="2:2" s="116" customFormat="1" x14ac:dyDescent="0.3">
      <c r="B179" s="117"/>
    </row>
    <row r="180" spans="2:2" s="116" customFormat="1" x14ac:dyDescent="0.3">
      <c r="B180" s="117"/>
    </row>
    <row r="181" spans="2:2" s="116" customFormat="1" x14ac:dyDescent="0.3">
      <c r="B181" s="117"/>
    </row>
    <row r="182" spans="2:2" s="116" customFormat="1" x14ac:dyDescent="0.3">
      <c r="B182" s="117"/>
    </row>
    <row r="183" spans="2:2" s="116" customFormat="1" x14ac:dyDescent="0.3">
      <c r="B183" s="117"/>
    </row>
    <row r="184" spans="2:2" s="116" customFormat="1" x14ac:dyDescent="0.3">
      <c r="B184" s="117"/>
    </row>
    <row r="185" spans="2:2" s="116" customFormat="1" x14ac:dyDescent="0.3">
      <c r="B185" s="117"/>
    </row>
    <row r="186" spans="2:2" s="116" customFormat="1" x14ac:dyDescent="0.3">
      <c r="B186" s="117"/>
    </row>
    <row r="187" spans="2:2" s="116" customFormat="1" x14ac:dyDescent="0.3">
      <c r="B187" s="117"/>
    </row>
    <row r="188" spans="2:2" s="116" customFormat="1" x14ac:dyDescent="0.3">
      <c r="B188" s="117"/>
    </row>
    <row r="189" spans="2:2" s="116" customFormat="1" x14ac:dyDescent="0.3">
      <c r="B189" s="117"/>
    </row>
    <row r="190" spans="2:2" s="116" customFormat="1" x14ac:dyDescent="0.3">
      <c r="B190" s="117"/>
    </row>
    <row r="191" spans="2:2" s="116" customFormat="1" x14ac:dyDescent="0.3">
      <c r="B191" s="117"/>
    </row>
    <row r="192" spans="2:2" s="116" customFormat="1" x14ac:dyDescent="0.3">
      <c r="B192" s="117"/>
    </row>
    <row r="193" spans="2:2" s="116" customFormat="1" x14ac:dyDescent="0.3">
      <c r="B193" s="117"/>
    </row>
    <row r="194" spans="2:2" s="116" customFormat="1" x14ac:dyDescent="0.3">
      <c r="B194" s="117"/>
    </row>
    <row r="195" spans="2:2" s="116" customFormat="1" x14ac:dyDescent="0.3">
      <c r="B195" s="117"/>
    </row>
    <row r="196" spans="2:2" s="116" customFormat="1" x14ac:dyDescent="0.3">
      <c r="B196" s="117"/>
    </row>
    <row r="197" spans="2:2" s="116" customFormat="1" x14ac:dyDescent="0.3">
      <c r="B197" s="117"/>
    </row>
    <row r="198" spans="2:2" s="116" customFormat="1" x14ac:dyDescent="0.3">
      <c r="B198" s="117"/>
    </row>
    <row r="199" spans="2:2" s="116" customFormat="1" x14ac:dyDescent="0.3">
      <c r="B199" s="117"/>
    </row>
    <row r="200" spans="2:2" s="116" customFormat="1" x14ac:dyDescent="0.3">
      <c r="B200" s="117"/>
    </row>
    <row r="201" spans="2:2" s="116" customFormat="1" x14ac:dyDescent="0.3">
      <c r="B201" s="117"/>
    </row>
    <row r="202" spans="2:2" s="116" customFormat="1" x14ac:dyDescent="0.3">
      <c r="B202" s="117"/>
    </row>
    <row r="203" spans="2:2" s="116" customFormat="1" x14ac:dyDescent="0.3">
      <c r="B203" s="117"/>
    </row>
    <row r="204" spans="2:2" s="116" customFormat="1" x14ac:dyDescent="0.3">
      <c r="B204" s="117"/>
    </row>
    <row r="205" spans="2:2" s="116" customFormat="1" x14ac:dyDescent="0.3">
      <c r="B205" s="117"/>
    </row>
    <row r="206" spans="2:2" s="116" customFormat="1" x14ac:dyDescent="0.3">
      <c r="B206" s="117"/>
    </row>
    <row r="207" spans="2:2" s="116" customFormat="1" x14ac:dyDescent="0.3">
      <c r="B207" s="117"/>
    </row>
    <row r="208" spans="2:2" s="116" customFormat="1" x14ac:dyDescent="0.3">
      <c r="B208" s="117"/>
    </row>
    <row r="209" spans="2:2" s="116" customFormat="1" x14ac:dyDescent="0.3">
      <c r="B209" s="117"/>
    </row>
    <row r="210" spans="2:2" s="116" customFormat="1" x14ac:dyDescent="0.3">
      <c r="B210" s="117"/>
    </row>
    <row r="211" spans="2:2" s="116" customFormat="1" x14ac:dyDescent="0.3">
      <c r="B211" s="117"/>
    </row>
    <row r="212" spans="2:2" s="116" customFormat="1" x14ac:dyDescent="0.3">
      <c r="B212" s="117"/>
    </row>
    <row r="213" spans="2:2" s="116" customFormat="1" x14ac:dyDescent="0.3">
      <c r="B213" s="117"/>
    </row>
    <row r="214" spans="2:2" s="116" customFormat="1" x14ac:dyDescent="0.3">
      <c r="B214" s="117"/>
    </row>
    <row r="215" spans="2:2" s="116" customFormat="1" x14ac:dyDescent="0.3">
      <c r="B215" s="117"/>
    </row>
    <row r="216" spans="2:2" s="116" customFormat="1" x14ac:dyDescent="0.3">
      <c r="B216" s="117"/>
    </row>
    <row r="217" spans="2:2" s="116" customFormat="1" x14ac:dyDescent="0.3">
      <c r="B217" s="117"/>
    </row>
    <row r="218" spans="2:2" s="116" customFormat="1" x14ac:dyDescent="0.3">
      <c r="B218" s="117"/>
    </row>
    <row r="219" spans="2:2" s="116" customFormat="1" x14ac:dyDescent="0.3">
      <c r="B219" s="117"/>
    </row>
    <row r="220" spans="2:2" s="116" customFormat="1" x14ac:dyDescent="0.3">
      <c r="B220" s="117"/>
    </row>
    <row r="221" spans="2:2" s="116" customFormat="1" x14ac:dyDescent="0.3">
      <c r="B221" s="117"/>
    </row>
    <row r="222" spans="2:2" s="116" customFormat="1" x14ac:dyDescent="0.3">
      <c r="B222" s="117"/>
    </row>
    <row r="223" spans="2:2" s="116" customFormat="1" x14ac:dyDescent="0.3">
      <c r="B223" s="117"/>
    </row>
    <row r="224" spans="2:2" s="116" customFormat="1" x14ac:dyDescent="0.3">
      <c r="B224" s="117"/>
    </row>
    <row r="225" spans="2:2" s="116" customFormat="1" x14ac:dyDescent="0.3">
      <c r="B225" s="117"/>
    </row>
    <row r="226" spans="2:2" s="116" customFormat="1" x14ac:dyDescent="0.3">
      <c r="B226" s="117"/>
    </row>
    <row r="227" spans="2:2" s="116" customFormat="1" x14ac:dyDescent="0.3">
      <c r="B227" s="117"/>
    </row>
    <row r="228" spans="2:2" s="116" customFormat="1" x14ac:dyDescent="0.3">
      <c r="B228" s="117"/>
    </row>
    <row r="229" spans="2:2" s="116" customFormat="1" x14ac:dyDescent="0.3">
      <c r="B229" s="117"/>
    </row>
    <row r="230" spans="2:2" s="116" customFormat="1" x14ac:dyDescent="0.3">
      <c r="B230" s="117"/>
    </row>
    <row r="231" spans="2:2" s="116" customFormat="1" x14ac:dyDescent="0.3">
      <c r="B231" s="117"/>
    </row>
    <row r="232" spans="2:2" s="116" customFormat="1" x14ac:dyDescent="0.3">
      <c r="B232" s="117"/>
    </row>
    <row r="233" spans="2:2" s="116" customFormat="1" x14ac:dyDescent="0.3">
      <c r="B233" s="117"/>
    </row>
    <row r="234" spans="2:2" s="116" customFormat="1" x14ac:dyDescent="0.3">
      <c r="B234" s="117"/>
    </row>
    <row r="235" spans="2:2" s="116" customFormat="1" x14ac:dyDescent="0.3">
      <c r="B235" s="117"/>
    </row>
    <row r="236" spans="2:2" s="116" customFormat="1" x14ac:dyDescent="0.3">
      <c r="B236" s="117"/>
    </row>
    <row r="237" spans="2:2" s="116" customFormat="1" x14ac:dyDescent="0.3">
      <c r="B237" s="117"/>
    </row>
    <row r="238" spans="2:2" s="116" customFormat="1" x14ac:dyDescent="0.3">
      <c r="B238" s="117"/>
    </row>
    <row r="239" spans="2:2" s="116" customFormat="1" x14ac:dyDescent="0.3">
      <c r="B239" s="117"/>
    </row>
    <row r="240" spans="2:2" s="116" customFormat="1" x14ac:dyDescent="0.3">
      <c r="B240" s="117"/>
    </row>
    <row r="241" spans="2:2" s="116" customFormat="1" x14ac:dyDescent="0.3">
      <c r="B241" s="117"/>
    </row>
    <row r="242" spans="2:2" s="116" customFormat="1" x14ac:dyDescent="0.3">
      <c r="B242" s="117"/>
    </row>
    <row r="243" spans="2:2" s="116" customFormat="1" x14ac:dyDescent="0.3">
      <c r="B243" s="117"/>
    </row>
    <row r="244" spans="2:2" s="116" customFormat="1" x14ac:dyDescent="0.3">
      <c r="B244" s="117"/>
    </row>
    <row r="245" spans="2:2" s="116" customFormat="1" x14ac:dyDescent="0.3">
      <c r="B245" s="117"/>
    </row>
    <row r="246" spans="2:2" s="116" customFormat="1" x14ac:dyDescent="0.3">
      <c r="B246" s="117"/>
    </row>
    <row r="247" spans="2:2" s="116" customFormat="1" x14ac:dyDescent="0.3">
      <c r="B247" s="117"/>
    </row>
    <row r="248" spans="2:2" s="116" customFormat="1" x14ac:dyDescent="0.3">
      <c r="B248" s="117"/>
    </row>
    <row r="249" spans="2:2" s="116" customFormat="1" x14ac:dyDescent="0.3">
      <c r="B249" s="117"/>
    </row>
    <row r="250" spans="2:2" s="116" customFormat="1" x14ac:dyDescent="0.3">
      <c r="B250" s="117"/>
    </row>
    <row r="251" spans="2:2" s="116" customFormat="1" x14ac:dyDescent="0.3">
      <c r="B251" s="117"/>
    </row>
    <row r="252" spans="2:2" s="116" customFormat="1" x14ac:dyDescent="0.3">
      <c r="B252" s="117"/>
    </row>
    <row r="253" spans="2:2" s="116" customFormat="1" x14ac:dyDescent="0.3">
      <c r="B253" s="117"/>
    </row>
    <row r="254" spans="2:2" s="116" customFormat="1" x14ac:dyDescent="0.3">
      <c r="B254" s="117"/>
    </row>
    <row r="255" spans="2:2" s="116" customFormat="1" x14ac:dyDescent="0.3">
      <c r="B255" s="117"/>
    </row>
    <row r="256" spans="2:2" s="116" customFormat="1" x14ac:dyDescent="0.3">
      <c r="B256" s="117"/>
    </row>
    <row r="257" spans="2:2" s="116" customFormat="1" x14ac:dyDescent="0.3">
      <c r="B257" s="117"/>
    </row>
    <row r="258" spans="2:2" s="116" customFormat="1" x14ac:dyDescent="0.3">
      <c r="B258" s="117"/>
    </row>
    <row r="259" spans="2:2" s="116" customFormat="1" x14ac:dyDescent="0.3">
      <c r="B259" s="117"/>
    </row>
    <row r="260" spans="2:2" s="116" customFormat="1" x14ac:dyDescent="0.3">
      <c r="B260" s="117"/>
    </row>
    <row r="261" spans="2:2" s="116" customFormat="1" x14ac:dyDescent="0.3">
      <c r="B261" s="117"/>
    </row>
    <row r="262" spans="2:2" s="116" customFormat="1" x14ac:dyDescent="0.3">
      <c r="B262" s="117"/>
    </row>
    <row r="263" spans="2:2" s="116" customFormat="1" x14ac:dyDescent="0.3">
      <c r="B263" s="117"/>
    </row>
    <row r="264" spans="2:2" s="116" customFormat="1" x14ac:dyDescent="0.3">
      <c r="B264" s="117"/>
    </row>
    <row r="265" spans="2:2" s="116" customFormat="1" x14ac:dyDescent="0.3">
      <c r="B265" s="117"/>
    </row>
    <row r="266" spans="2:2" s="116" customFormat="1" x14ac:dyDescent="0.3">
      <c r="B266" s="117"/>
    </row>
    <row r="267" spans="2:2" s="116" customFormat="1" x14ac:dyDescent="0.3">
      <c r="B267" s="117"/>
    </row>
    <row r="268" spans="2:2" s="116" customFormat="1" x14ac:dyDescent="0.3">
      <c r="B268" s="117"/>
    </row>
    <row r="269" spans="2:2" s="116" customFormat="1" x14ac:dyDescent="0.3">
      <c r="B269" s="117"/>
    </row>
    <row r="270" spans="2:2" s="116" customFormat="1" x14ac:dyDescent="0.3">
      <c r="B270" s="117"/>
    </row>
    <row r="271" spans="2:2" s="116" customFormat="1" x14ac:dyDescent="0.3">
      <c r="B271" s="117"/>
    </row>
    <row r="272" spans="2:2" s="116" customFormat="1" x14ac:dyDescent="0.3">
      <c r="B272" s="117"/>
    </row>
    <row r="273" spans="2:2" s="116" customFormat="1" x14ac:dyDescent="0.3">
      <c r="B273" s="117"/>
    </row>
    <row r="274" spans="2:2" s="116" customFormat="1" x14ac:dyDescent="0.3">
      <c r="B274" s="117"/>
    </row>
    <row r="275" spans="2:2" s="116" customFormat="1" x14ac:dyDescent="0.3">
      <c r="B275" s="117"/>
    </row>
    <row r="276" spans="2:2" s="116" customFormat="1" x14ac:dyDescent="0.3">
      <c r="B276" s="117"/>
    </row>
    <row r="277" spans="2:2" s="116" customFormat="1" x14ac:dyDescent="0.3">
      <c r="B277" s="117"/>
    </row>
    <row r="278" spans="2:2" s="116" customFormat="1" x14ac:dyDescent="0.3">
      <c r="B278" s="117"/>
    </row>
    <row r="279" spans="2:2" s="116" customFormat="1" x14ac:dyDescent="0.3">
      <c r="B279" s="117"/>
    </row>
    <row r="280" spans="2:2" s="116" customFormat="1" x14ac:dyDescent="0.3">
      <c r="B280" s="117"/>
    </row>
    <row r="281" spans="2:2" s="116" customFormat="1" x14ac:dyDescent="0.3">
      <c r="B281" s="117"/>
    </row>
    <row r="282" spans="2:2" s="116" customFormat="1" x14ac:dyDescent="0.3">
      <c r="B282" s="117"/>
    </row>
    <row r="283" spans="2:2" s="116" customFormat="1" x14ac:dyDescent="0.3">
      <c r="B283" s="117"/>
    </row>
    <row r="284" spans="2:2" s="116" customFormat="1" x14ac:dyDescent="0.3">
      <c r="B284" s="117"/>
    </row>
    <row r="285" spans="2:2" s="116" customFormat="1" x14ac:dyDescent="0.3">
      <c r="B285" s="117"/>
    </row>
    <row r="286" spans="2:2" s="116" customFormat="1" x14ac:dyDescent="0.3">
      <c r="B286" s="117"/>
    </row>
    <row r="287" spans="2:2" s="116" customFormat="1" x14ac:dyDescent="0.3">
      <c r="B287" s="117"/>
    </row>
    <row r="288" spans="2:2" s="116" customFormat="1" x14ac:dyDescent="0.3">
      <c r="B288" s="117"/>
    </row>
    <row r="289" spans="2:2" s="116" customFormat="1" x14ac:dyDescent="0.3">
      <c r="B289" s="117"/>
    </row>
    <row r="290" spans="2:2" s="116" customFormat="1" x14ac:dyDescent="0.3">
      <c r="B290" s="117"/>
    </row>
    <row r="291" spans="2:2" s="116" customFormat="1" x14ac:dyDescent="0.3">
      <c r="B291" s="117"/>
    </row>
    <row r="292" spans="2:2" s="116" customFormat="1" x14ac:dyDescent="0.3">
      <c r="B292" s="117"/>
    </row>
    <row r="293" spans="2:2" s="116" customFormat="1" x14ac:dyDescent="0.3">
      <c r="B293" s="117"/>
    </row>
    <row r="294" spans="2:2" s="116" customFormat="1" x14ac:dyDescent="0.3">
      <c r="B294" s="117"/>
    </row>
    <row r="295" spans="2:2" s="116" customFormat="1" x14ac:dyDescent="0.3">
      <c r="B295" s="117"/>
    </row>
    <row r="296" spans="2:2" s="116" customFormat="1" x14ac:dyDescent="0.3">
      <c r="B296" s="117"/>
    </row>
    <row r="297" spans="2:2" s="116" customFormat="1" x14ac:dyDescent="0.3">
      <c r="B297" s="117"/>
    </row>
    <row r="298" spans="2:2" s="116" customFormat="1" x14ac:dyDescent="0.3">
      <c r="B298" s="117"/>
    </row>
    <row r="299" spans="2:2" s="116" customFormat="1" x14ac:dyDescent="0.3">
      <c r="B299" s="117"/>
    </row>
  </sheetData>
  <mergeCells count="3">
    <mergeCell ref="B2:BK2"/>
    <mergeCell ref="C4:AG4"/>
    <mergeCell ref="AH4:B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6F5D-41EC-4EE0-970B-2AFBF007A7C8}">
  <dimension ref="A1:R17"/>
  <sheetViews>
    <sheetView workbookViewId="0">
      <selection activeCell="A9" sqref="A9:N17"/>
    </sheetView>
  </sheetViews>
  <sheetFormatPr baseColWidth="10" defaultRowHeight="14.4" x14ac:dyDescent="0.3"/>
  <cols>
    <col min="1" max="4" width="11.5546875" style="2"/>
    <col min="5" max="7" width="6.109375" style="2" customWidth="1"/>
    <col min="8" max="10" width="11.5546875" style="2"/>
    <col min="11" max="12" width="6.109375" style="2" customWidth="1"/>
    <col min="13" max="16384" width="11.5546875" style="2"/>
  </cols>
  <sheetData>
    <row r="1" spans="1:18" x14ac:dyDescent="0.3">
      <c r="A1" s="2" t="s">
        <v>41</v>
      </c>
    </row>
    <row r="2" spans="1:18" x14ac:dyDescent="0.3">
      <c r="A2" s="2" t="s">
        <v>42</v>
      </c>
    </row>
    <row r="3" spans="1:18" x14ac:dyDescent="0.3">
      <c r="A3" s="2" t="s">
        <v>43</v>
      </c>
    </row>
    <row r="4" spans="1:18" x14ac:dyDescent="0.3">
      <c r="A4" s="2" t="s">
        <v>44</v>
      </c>
    </row>
    <row r="5" spans="1:18" x14ac:dyDescent="0.3">
      <c r="A5" s="2" t="s">
        <v>45</v>
      </c>
    </row>
    <row r="6" spans="1:18" x14ac:dyDescent="0.3">
      <c r="A6" s="119" t="s">
        <v>46</v>
      </c>
      <c r="B6" s="119"/>
      <c r="C6" s="119"/>
      <c r="D6" s="119"/>
      <c r="E6" s="119"/>
      <c r="F6" s="119"/>
      <c r="G6" s="119"/>
      <c r="H6" s="119"/>
    </row>
    <row r="7" spans="1:18" x14ac:dyDescent="0.3">
      <c r="A7" s="2" t="s">
        <v>47</v>
      </c>
    </row>
    <row r="9" spans="1:18" x14ac:dyDescent="0.3">
      <c r="B9" s="120" t="s">
        <v>48</v>
      </c>
      <c r="H9" s="120" t="s">
        <v>49</v>
      </c>
      <c r="Q9" s="2" t="s">
        <v>48</v>
      </c>
      <c r="R9" s="2" t="s">
        <v>49</v>
      </c>
    </row>
    <row r="10" spans="1:18" x14ac:dyDescent="0.3">
      <c r="A10" s="11" t="s">
        <v>50</v>
      </c>
      <c r="B10" s="11" t="s">
        <v>51</v>
      </c>
      <c r="C10" s="11" t="s">
        <v>52</v>
      </c>
      <c r="D10" s="121" t="s">
        <v>22</v>
      </c>
      <c r="E10" s="122" t="s">
        <v>53</v>
      </c>
      <c r="F10" s="11"/>
      <c r="G10" s="11" t="s">
        <v>50</v>
      </c>
      <c r="H10" s="11" t="s">
        <v>51</v>
      </c>
      <c r="I10" s="11" t="s">
        <v>52</v>
      </c>
      <c r="J10" s="11" t="s">
        <v>22</v>
      </c>
      <c r="K10" s="122" t="s">
        <v>53</v>
      </c>
      <c r="L10" s="122"/>
      <c r="P10" s="2" t="s">
        <v>52</v>
      </c>
      <c r="Q10" s="123">
        <f>C17</f>
        <v>36600</v>
      </c>
      <c r="R10" s="123">
        <f>I17</f>
        <v>33500</v>
      </c>
    </row>
    <row r="11" spans="1:18" x14ac:dyDescent="0.3">
      <c r="A11" s="2" t="s">
        <v>54</v>
      </c>
      <c r="B11" s="124">
        <v>3719</v>
      </c>
      <c r="C11" s="124">
        <v>5600</v>
      </c>
      <c r="D11" s="125">
        <f>B11-C11</f>
        <v>-1881</v>
      </c>
      <c r="E11" s="126">
        <f>D11/C11</f>
        <v>-0.33589285714285716</v>
      </c>
      <c r="F11" s="127"/>
      <c r="G11" s="2" t="s">
        <v>54</v>
      </c>
      <c r="H11" s="124">
        <v>4999</v>
      </c>
      <c r="I11" s="124">
        <v>5500</v>
      </c>
      <c r="J11" s="123">
        <f>H11-I11</f>
        <v>-501</v>
      </c>
      <c r="K11" s="126">
        <f>J11/I11</f>
        <v>-9.1090909090909097E-2</v>
      </c>
      <c r="L11" s="126"/>
      <c r="P11" s="2" t="s">
        <v>22</v>
      </c>
      <c r="Q11" s="123">
        <f>D17</f>
        <v>1606</v>
      </c>
      <c r="R11" s="123">
        <f>J17</f>
        <v>2693</v>
      </c>
    </row>
    <row r="12" spans="1:18" x14ac:dyDescent="0.3">
      <c r="A12" s="2" t="s">
        <v>55</v>
      </c>
      <c r="B12" s="124">
        <v>6551</v>
      </c>
      <c r="C12" s="124">
        <v>6500</v>
      </c>
      <c r="D12" s="125">
        <f t="shared" ref="D12:D16" si="0">B12-C12</f>
        <v>51</v>
      </c>
      <c r="E12" s="126">
        <f t="shared" ref="E12:E17" si="1">D12/C12</f>
        <v>7.8461538461538465E-3</v>
      </c>
      <c r="F12" s="127"/>
      <c r="G12" s="2" t="s">
        <v>55</v>
      </c>
      <c r="H12" s="124">
        <v>5705</v>
      </c>
      <c r="I12" s="124">
        <v>5000</v>
      </c>
      <c r="J12" s="123">
        <f t="shared" ref="J12:J16" si="2">H12-I12</f>
        <v>705</v>
      </c>
      <c r="K12" s="126">
        <f t="shared" ref="K12:K17" si="3">J12/I12</f>
        <v>0.14099999999999999</v>
      </c>
      <c r="L12" s="126"/>
    </row>
    <row r="13" spans="1:18" x14ac:dyDescent="0.3">
      <c r="A13" s="2" t="s">
        <v>56</v>
      </c>
      <c r="B13" s="124">
        <v>6799</v>
      </c>
      <c r="C13" s="124">
        <v>5500</v>
      </c>
      <c r="D13" s="125">
        <f t="shared" si="0"/>
        <v>1299</v>
      </c>
      <c r="E13" s="126">
        <f t="shared" si="1"/>
        <v>0.23618181818181819</v>
      </c>
      <c r="F13" s="127"/>
      <c r="G13" s="2" t="s">
        <v>56</v>
      </c>
      <c r="H13" s="124">
        <v>6072</v>
      </c>
      <c r="I13" s="124">
        <v>5500</v>
      </c>
      <c r="J13" s="123">
        <f t="shared" si="2"/>
        <v>572</v>
      </c>
      <c r="K13" s="126">
        <f t="shared" si="3"/>
        <v>0.104</v>
      </c>
      <c r="L13" s="126"/>
    </row>
    <row r="14" spans="1:18" x14ac:dyDescent="0.3">
      <c r="A14" s="2" t="s">
        <v>57</v>
      </c>
      <c r="B14" s="124">
        <v>6328</v>
      </c>
      <c r="C14" s="124">
        <v>6000</v>
      </c>
      <c r="D14" s="125">
        <f t="shared" si="0"/>
        <v>328</v>
      </c>
      <c r="E14" s="126">
        <f t="shared" si="1"/>
        <v>5.4666666666666669E-2</v>
      </c>
      <c r="F14" s="127"/>
      <c r="G14" s="2" t="s">
        <v>57</v>
      </c>
      <c r="H14" s="124">
        <v>5893</v>
      </c>
      <c r="I14" s="124">
        <v>6000</v>
      </c>
      <c r="J14" s="123">
        <f t="shared" si="2"/>
        <v>-107</v>
      </c>
      <c r="K14" s="126">
        <f t="shared" si="3"/>
        <v>-1.7833333333333333E-2</v>
      </c>
      <c r="L14" s="126"/>
    </row>
    <row r="15" spans="1:18" x14ac:dyDescent="0.3">
      <c r="A15" s="2" t="s">
        <v>58</v>
      </c>
      <c r="B15" s="124">
        <v>7249</v>
      </c>
      <c r="C15" s="124">
        <v>5500</v>
      </c>
      <c r="D15" s="125">
        <f t="shared" si="0"/>
        <v>1749</v>
      </c>
      <c r="E15" s="126">
        <f t="shared" si="1"/>
        <v>0.318</v>
      </c>
      <c r="F15" s="127"/>
      <c r="G15" s="2" t="s">
        <v>58</v>
      </c>
      <c r="H15" s="124">
        <v>6472</v>
      </c>
      <c r="I15" s="124">
        <v>4500</v>
      </c>
      <c r="J15" s="123">
        <f t="shared" si="2"/>
        <v>1972</v>
      </c>
      <c r="K15" s="126">
        <f t="shared" si="3"/>
        <v>0.43822222222222224</v>
      </c>
      <c r="L15" s="126"/>
      <c r="M15" s="128" t="s">
        <v>59</v>
      </c>
      <c r="N15" s="129"/>
    </row>
    <row r="16" spans="1:18" x14ac:dyDescent="0.3">
      <c r="A16" s="2" t="s">
        <v>60</v>
      </c>
      <c r="B16" s="124">
        <v>7560</v>
      </c>
      <c r="C16" s="124">
        <v>7500</v>
      </c>
      <c r="D16" s="125">
        <f t="shared" si="0"/>
        <v>60</v>
      </c>
      <c r="E16" s="126">
        <f t="shared" si="1"/>
        <v>8.0000000000000002E-3</v>
      </c>
      <c r="F16" s="127"/>
      <c r="G16" s="2" t="s">
        <v>60</v>
      </c>
      <c r="H16" s="124">
        <v>7052</v>
      </c>
      <c r="I16" s="124">
        <v>7000</v>
      </c>
      <c r="J16" s="123">
        <f t="shared" si="2"/>
        <v>52</v>
      </c>
      <c r="K16" s="126">
        <f t="shared" si="3"/>
        <v>7.4285714285714285E-3</v>
      </c>
      <c r="L16" s="126"/>
      <c r="M16" s="11" t="s">
        <v>61</v>
      </c>
      <c r="N16" s="11" t="s">
        <v>62</v>
      </c>
      <c r="O16" s="11"/>
    </row>
    <row r="17" spans="1:14" x14ac:dyDescent="0.3">
      <c r="A17" s="11" t="s">
        <v>63</v>
      </c>
      <c r="B17" s="130">
        <f>SUM(B11:B16)</f>
        <v>38206</v>
      </c>
      <c r="C17" s="130">
        <f>SUM(C11:C16)</f>
        <v>36600</v>
      </c>
      <c r="D17" s="130">
        <f>SUM(D11:D16)</f>
        <v>1606</v>
      </c>
      <c r="E17" s="131">
        <f t="shared" si="1"/>
        <v>4.3879781420765027E-2</v>
      </c>
      <c r="F17" s="132"/>
      <c r="G17" s="11" t="s">
        <v>63</v>
      </c>
      <c r="H17" s="130">
        <f>SUM(H11:H16)</f>
        <v>36193</v>
      </c>
      <c r="I17" s="130">
        <f>SUM(I11:I16)</f>
        <v>33500</v>
      </c>
      <c r="J17" s="130">
        <f t="shared" ref="J17" si="4">SUM(J11:J16)</f>
        <v>2693</v>
      </c>
      <c r="K17" s="131">
        <f t="shared" si="3"/>
        <v>8.0388059701492542E-2</v>
      </c>
      <c r="L17" s="131"/>
      <c r="M17" s="123">
        <f>H17-B17</f>
        <v>-2013</v>
      </c>
      <c r="N17" s="133">
        <f>M17/B17</f>
        <v>-5.268805946709941E-2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mLongCIRBRP xmlns="http://schemas.microsoft.com/sharepoint/v3" xsi:nil="true"/>
    <VersionCIRBRP xmlns="http://schemas.microsoft.com/sharepoint/v3">1</VersionCIRBRP>
    <LanguecontenuCIRBRP xmlns="http://schemas.microsoft.com/sharepoint/v3">Français</LanguecontenuCIRBRP>
    <StatutCIRBRP xmlns="http://schemas.microsoft.com/sharepoint/v3"/>
    <DureeCIRBRP xmlns="http://schemas.microsoft.com/sharepoint/v3" xsi:nil="true"/>
    <TypederessourceCIRBRP xmlns="http://schemas.microsoft.com/sharepoint/v3"/>
    <DescriptionCIRBRP xmlns="http://schemas.microsoft.com/sharepoint/v3" xsi:nil="true"/>
    <ProprieteCIRBRP xmlns="http://schemas.microsoft.com/sharepoint/v3">Afpa</ProprieteCIRBRP>
    <DepotlegalCIRBRP xmlns="http://schemas.microsoft.com/sharepoint/v3" xsi:nil="true"/>
    <DateMAJCIRBRP xmlns="http://schemas.microsoft.com/sharepoint/v3" xsi:nil="true"/>
    <TypedecontenuCIRBRP xmlns="http://schemas.microsoft.com/sharepoint/v3">Fichier</TypedecontenuCIRBR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_CIR" ma:contentTypeID="0x0101002AEE3478245BB6418EBA4370A253D64D0000B6EFDFEC769A4791172670CCEF8597" ma:contentTypeVersion="1" ma:contentTypeDescription="" ma:contentTypeScope="" ma:versionID="f1ccba1c9baeb1e2f3529292be5b5e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9d8602ae07722b5c5d733d5a5825c7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NomLongCIRBRP" minOccurs="0"/>
                <xsd:element ref="ns1:TypedecontenuCIRBRP" minOccurs="0"/>
                <xsd:element ref="ns1:DureeCIRBRP" minOccurs="0"/>
                <xsd:element ref="ns1:DescriptionCIRBRP" minOccurs="0"/>
                <xsd:element ref="ns1:VersionCIRBRP" minOccurs="0"/>
                <xsd:element ref="ns1:DateMAJCIRBRP" minOccurs="0"/>
                <xsd:element ref="ns1:StatutCIRBRP" minOccurs="0"/>
                <xsd:element ref="ns1:TypederessourceCIRBRP" minOccurs="0"/>
                <xsd:element ref="ns1:LanguecontenuCIRBRP" minOccurs="0"/>
                <xsd:element ref="ns1:ProprieteCIRBRP" minOccurs="0"/>
                <xsd:element ref="ns1:DepotlegalCIRBRP" minOccurs="0"/>
                <xsd:element ref="ns1:EstCireCIRBRP" minOccurs="0"/>
                <xsd:element ref="ns1:IDCirCIRBR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omLongCIRBRP" ma:index="8" nillable="true" ma:displayName="Nom Long" ma:internalName="NomLongCIRBRP">
      <xsd:simpleType>
        <xsd:restriction base="dms:Text"/>
      </xsd:simpleType>
    </xsd:element>
    <xsd:element name="TypedecontenuCIRBRP" ma:index="9" nillable="true" ma:displayName="Type de contenu" ma:default="Fichier" ma:internalName="TypedecontenuCIRBRP">
      <xsd:simpleType>
        <xsd:restriction base="dms:Choice">
          <xsd:enumeration value="Fichier"/>
          <xsd:enumeration value="Lien"/>
          <xsd:enumeration value="Dossier"/>
        </xsd:restriction>
      </xsd:simpleType>
    </xsd:element>
    <xsd:element name="DureeCIRBRP" ma:index="10" nillable="true" ma:displayName="Durée" ma:internalName="DureeCIRBRP">
      <xsd:simpleType>
        <xsd:restriction base="dms:Number"/>
      </xsd:simpleType>
    </xsd:element>
    <xsd:element name="DescriptionCIRBRP" ma:index="11" nillable="true" ma:displayName="Description" ma:internalName="DescriptionCIRBRP">
      <xsd:simpleType>
        <xsd:restriction base="dms:Note">
          <xsd:maxLength value="255"/>
        </xsd:restriction>
      </xsd:simpleType>
    </xsd:element>
    <xsd:element name="VersionCIRBRP" ma:index="12" nillable="true" ma:displayName="Version_" ma:default="1" ma:internalName="VersionCIRBRP">
      <xsd:simpleType>
        <xsd:restriction base="dms:Number"/>
      </xsd:simpleType>
    </xsd:element>
    <xsd:element name="DateMAJCIRBRP" ma:index="13" nillable="true" ma:displayName="Date de mise à jour" ma:internalName="DateMAJCIRBRP">
      <xsd:simpleType>
        <xsd:restriction base="dms:DateTime"/>
      </xsd:simpleType>
    </xsd:element>
    <xsd:element name="StatutCIRBRP" ma:index="14" nillable="true" ma:displayName="Statut" ma:internalName="StatutCIRBR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rme graphique"/>
                    <xsd:enumeration value="Pédagogique"/>
                    <xsd:enumeration value="Technique"/>
                    <xsd:enumeration value="Légal"/>
                  </xsd:restriction>
                </xsd:simpleType>
              </xsd:element>
            </xsd:sequence>
          </xsd:extension>
        </xsd:complexContent>
      </xsd:complexType>
    </xsd:element>
    <xsd:element name="TypederessourceCIRBRP" ma:index="15" nillable="true" ma:displayName="Type de ressource" ma:internalName="TypederessourceCIRBR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vret de formation"/>
                    <xsd:enumeration value="Ressource pédagogique stagiaire"/>
                    <xsd:enumeration value="Ressource d'évaluation"/>
                    <xsd:enumeration value="Ressource d'animation formateur"/>
                    <xsd:enumeration value="Autre"/>
                  </xsd:restriction>
                </xsd:simpleType>
              </xsd:element>
            </xsd:sequence>
          </xsd:extension>
        </xsd:complexContent>
      </xsd:complexType>
    </xsd:element>
    <xsd:element name="LanguecontenuCIRBRP" ma:index="16" nillable="true" ma:displayName="Langue contenu" ma:default="Français" ma:internalName="LanguecontenuCIRBRP">
      <xsd:simpleType>
        <xsd:restriction base="dms:Choice">
          <xsd:enumeration value="Français"/>
          <xsd:enumeration value="Allemand"/>
          <xsd:enumeration value="Anglais"/>
          <xsd:enumeration value="Espagnol"/>
        </xsd:restriction>
      </xsd:simpleType>
    </xsd:element>
    <xsd:element name="ProprieteCIRBRP" ma:index="17" nillable="true" ma:displayName="Propriété" ma:default="Afpa" ma:internalName="ProprieteCIRBRP">
      <xsd:simpleType>
        <xsd:restriction base="dms:Choice">
          <xsd:enumeration value="Afpa"/>
          <xsd:enumeration value="Externe"/>
        </xsd:restriction>
      </xsd:simpleType>
    </xsd:element>
    <xsd:element name="DepotlegalCIRBRP" ma:index="18" nillable="true" ma:displayName="Dépôt légal" ma:internalName="DepotlegalCIRBRP">
      <xsd:simpleType>
        <xsd:restriction base="dms:Choice">
          <xsd:enumeration value="Oui"/>
          <xsd:enumeration value="Non"/>
        </xsd:restriction>
      </xsd:simpleType>
    </xsd:element>
    <xsd:element name="EstCireCIRBRP" ma:index="19" nillable="true" ma:displayName="EstCire" ma:default="0" ma:internalName="EstCireCIRBRP" ma:readOnly="true">
      <xsd:simpleType>
        <xsd:restriction base="dms:Boolean"/>
      </xsd:simpleType>
    </xsd:element>
    <xsd:element name="IDCirCIRBRP" ma:index="20" nillable="true" ma:displayName="IDCir" ma:internalName="IDCirCIRBRP" ma:readOnly="tru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05CA2-1C39-4549-95EF-3BCE04FB072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A8E343-2733-49F9-A2F2-155739951A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5AD1B8-5DF1-47D5-96CC-4ACFD01E3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commissie, prijs, devis-1</vt:lpstr>
      <vt:lpstr>commissie, prijs, devis-2</vt:lpstr>
      <vt:lpstr>planning</vt:lpstr>
      <vt:lpstr>ecovitre</vt:lpstr>
    </vt:vector>
  </TitlesOfParts>
  <Company>afpa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formateur</dc:creator>
  <cp:lastModifiedBy>Maartje Heymans</cp:lastModifiedBy>
  <dcterms:created xsi:type="dcterms:W3CDTF">2013-09-11T14:28:07Z</dcterms:created>
  <dcterms:modified xsi:type="dcterms:W3CDTF">2017-11-05T19:22:01Z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0x0101002AEE3478245BB6418EBA4370A253D64D0000B6EFDFEC769A4791172670CCEF8597</vt:lpwstr>
  </property>
</Properties>
</file>